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firstSheet="1" activeTab="1"/>
  </bookViews>
  <sheets>
    <sheet name="Biểu 1_phôi" sheetId="1" state="hidden" r:id="rId1"/>
    <sheet name="Biểu 2(lấy chính thức)" sheetId="2" r:id="rId2"/>
    <sheet name="Biểu (4) phoi" sheetId="3" state="hidden" r:id="rId3"/>
    <sheet name="Danh sách chung_Chuẩn" sheetId="4" state="hidden" r:id="rId4"/>
    <sheet name="Danh sách chung_Chuẩn_Xã" sheetId="5" state="hidden" r:id="rId5"/>
    <sheet name="Danh sách DP " sheetId="6" state="hidden" r:id="rId6"/>
  </sheets>
  <definedNames/>
  <calcPr fullCalcOnLoad="1"/>
</workbook>
</file>

<file path=xl/sharedStrings.xml><?xml version="1.0" encoding="utf-8"?>
<sst xmlns="http://schemas.openxmlformats.org/spreadsheetml/2006/main" count="8724" uniqueCount="1618">
  <si>
    <t>TT</t>
  </si>
  <si>
    <t>Nam</t>
  </si>
  <si>
    <t>TV</t>
  </si>
  <si>
    <t>Nơi sinh (xã, huyện)</t>
  </si>
  <si>
    <t>Hoàn thành CTTH tại trường</t>
  </si>
  <si>
    <t>Điểm khảo sát</t>
  </si>
  <si>
    <t>Dao</t>
  </si>
  <si>
    <t xml:space="preserve">Vàng Seo </t>
  </si>
  <si>
    <t>Chứ</t>
  </si>
  <si>
    <t>TH  Bản Cầm</t>
  </si>
  <si>
    <t>Bản Cầm</t>
  </si>
  <si>
    <t>Lý Minh</t>
  </si>
  <si>
    <t>Hoạt</t>
  </si>
  <si>
    <t>28/04/2008</t>
  </si>
  <si>
    <t>Giáy</t>
  </si>
  <si>
    <t>Nậm Chủ</t>
  </si>
  <si>
    <t>Tẩn Thị Thanh</t>
  </si>
  <si>
    <t>Bản Lọt</t>
  </si>
  <si>
    <t xml:space="preserve">Hoàng Thanh </t>
  </si>
  <si>
    <t>Trúc</t>
  </si>
  <si>
    <t>13/11/2008</t>
  </si>
  <si>
    <t>Vàng Hải</t>
  </si>
  <si>
    <t>Anh</t>
  </si>
  <si>
    <t>25/09/2008</t>
  </si>
  <si>
    <t>TH Bản Cầm</t>
  </si>
  <si>
    <t>Sùng Thị</t>
  </si>
  <si>
    <t>Cú</t>
  </si>
  <si>
    <t>10/05/2008</t>
  </si>
  <si>
    <t>Mông</t>
  </si>
  <si>
    <t>Lý Thị Hoài</t>
  </si>
  <si>
    <t>Nhi</t>
  </si>
  <si>
    <t>12/05/2008</t>
  </si>
  <si>
    <t>Nậm Choỏng</t>
  </si>
  <si>
    <t xml:space="preserve">Bản Cầm - Bảo Thắng </t>
  </si>
  <si>
    <t xml:space="preserve">Cán Cấu - Simacai </t>
  </si>
  <si>
    <t>Đặng Thị Tuyết</t>
  </si>
  <si>
    <t>Nhung</t>
  </si>
  <si>
    <t>14/08/2008</t>
  </si>
  <si>
    <t xml:space="preserve">Phạm Quyết </t>
  </si>
  <si>
    <t>Tiến</t>
  </si>
  <si>
    <t>19/01/2008</t>
  </si>
  <si>
    <t>Bệnh viện ĐK số 1 Lào Cai</t>
  </si>
  <si>
    <t>Kinh</t>
  </si>
  <si>
    <t>Vương Ngọc</t>
  </si>
  <si>
    <t>Trà</t>
  </si>
  <si>
    <t>14/09/2008</t>
  </si>
  <si>
    <t>Châu Thị Bảo</t>
  </si>
  <si>
    <t>Trâm</t>
  </si>
  <si>
    <t>10/12/2008</t>
  </si>
  <si>
    <t>Nùng</t>
  </si>
  <si>
    <t>Bùi Hoàng Quang</t>
  </si>
  <si>
    <t>Tùng</t>
  </si>
  <si>
    <t>21/04/2008</t>
  </si>
  <si>
    <t>Nậm Tang</t>
  </si>
  <si>
    <t>Sần Thị</t>
  </si>
  <si>
    <t>Hà</t>
  </si>
  <si>
    <t>19/04/2008</t>
  </si>
  <si>
    <t>Phù lá</t>
  </si>
  <si>
    <t>Sìn Quang</t>
  </si>
  <si>
    <t>Huy</t>
  </si>
  <si>
    <t>27/08/2008</t>
  </si>
  <si>
    <t>BVĐK số 1 Lào Cai</t>
  </si>
  <si>
    <t xml:space="preserve">Lý Thị Ngọc </t>
  </si>
  <si>
    <t>Quyết</t>
  </si>
  <si>
    <t>15/04/2008</t>
  </si>
  <si>
    <t>Hoàng Thị Kim</t>
  </si>
  <si>
    <t>Thoa</t>
  </si>
  <si>
    <t>06/02/2008</t>
  </si>
  <si>
    <t>BVĐK số 1 Kim Tân - Lào Cai</t>
  </si>
  <si>
    <t>Vàng Gia</t>
  </si>
  <si>
    <t>Tuệ</t>
  </si>
  <si>
    <t>10/11/2008</t>
  </si>
  <si>
    <t>Vương Thị Thu</t>
  </si>
  <si>
    <t>Thủy</t>
  </si>
  <si>
    <t>06/08/2008</t>
  </si>
  <si>
    <t>01/04/2008</t>
  </si>
  <si>
    <t>Bản Cầm - Bảo Thắng</t>
  </si>
  <si>
    <t>H.Mông</t>
  </si>
  <si>
    <t>Luyến</t>
  </si>
  <si>
    <t>25/06/2008</t>
  </si>
  <si>
    <t xml:space="preserve">Chảo Văn </t>
  </si>
  <si>
    <t>Phong Hải - BT</t>
  </si>
  <si>
    <t>Quy Ke</t>
  </si>
  <si>
    <t>Dung</t>
  </si>
  <si>
    <t>TH 1 Phong Hải</t>
  </si>
  <si>
    <t>Sín Thèn</t>
  </si>
  <si>
    <t>Nguyễn Thị</t>
  </si>
  <si>
    <t>18/11/2008</t>
  </si>
  <si>
    <t>Tòng Già</t>
  </si>
  <si>
    <t xml:space="preserve">Chảo Hoàng </t>
  </si>
  <si>
    <t>Hiệp</t>
  </si>
  <si>
    <t>27/8/2008</t>
  </si>
  <si>
    <t xml:space="preserve">Lê Minh </t>
  </si>
  <si>
    <t>Hiếu</t>
  </si>
  <si>
    <t>19/02/2008</t>
  </si>
  <si>
    <t>Hán</t>
  </si>
  <si>
    <t>Tiên Phong</t>
  </si>
  <si>
    <t>Vàng Thị Mai</t>
  </si>
  <si>
    <t>Linh</t>
  </si>
  <si>
    <t>15/10/2008</t>
  </si>
  <si>
    <t xml:space="preserve">La Thị Kim </t>
  </si>
  <si>
    <t>Vàng Thị</t>
  </si>
  <si>
    <t>Mây</t>
  </si>
  <si>
    <t xml:space="preserve">Bàn Thanh </t>
  </si>
  <si>
    <t>Ngọc</t>
  </si>
  <si>
    <t>28/06/2008</t>
  </si>
  <si>
    <t>Aỉ Dõng</t>
  </si>
  <si>
    <t>Vàng  Thị Yến</t>
  </si>
  <si>
    <t>31/12/2008</t>
  </si>
  <si>
    <t xml:space="preserve">Lý Thị Nguyệt </t>
  </si>
  <si>
    <t>Như</t>
  </si>
  <si>
    <t>15/4/2008</t>
  </si>
  <si>
    <t>Khởi khe</t>
  </si>
  <si>
    <t>Nguyễn Quang</t>
  </si>
  <si>
    <t>Trung</t>
  </si>
  <si>
    <t>18/01/2008</t>
  </si>
  <si>
    <t>Cốc Né</t>
  </si>
  <si>
    <t>Sùng Seo</t>
  </si>
  <si>
    <t>Tuấn</t>
  </si>
  <si>
    <t xml:space="preserve">Giàng Thị Quỳnh </t>
  </si>
  <si>
    <t>Chi</t>
  </si>
  <si>
    <t>15/2/2008</t>
  </si>
  <si>
    <t>BV đa khoa số 1 Lào Cai</t>
  </si>
  <si>
    <t>Nậm Sưu</t>
  </si>
  <si>
    <t xml:space="preserve">Lại Tuấn </t>
  </si>
  <si>
    <t>15/3/2008</t>
  </si>
  <si>
    <t>BV đa khoa số 2 Lào Cai</t>
  </si>
  <si>
    <t>Pặc Tà</t>
  </si>
  <si>
    <t xml:space="preserve">Trang Văn </t>
  </si>
  <si>
    <t>Thịnh</t>
  </si>
  <si>
    <t>15/5/2008</t>
  </si>
  <si>
    <t>Bản Phiệt ,Bảo Thắng - LC</t>
  </si>
  <si>
    <t>Bản Phiêt</t>
  </si>
  <si>
    <t xml:space="preserve">Nguyễn Chiến </t>
  </si>
  <si>
    <t>Thắng</t>
  </si>
  <si>
    <t>Bản Phiệt</t>
  </si>
  <si>
    <t xml:space="preserve">Lê Quỳnh </t>
  </si>
  <si>
    <t>Trang</t>
  </si>
  <si>
    <t>15/9/2008</t>
  </si>
  <si>
    <t xml:space="preserve">Đặng Thị Hồng </t>
  </si>
  <si>
    <t>Gấm</t>
  </si>
  <si>
    <t>Cốc Lầy</t>
  </si>
  <si>
    <t>Bố đã  chết</t>
  </si>
  <si>
    <t>Vũ Lương Thùy</t>
  </si>
  <si>
    <t>13/10/2008</t>
  </si>
  <si>
    <t>Trạm y tế xã Bản Phiệt</t>
  </si>
  <si>
    <t>Dáy</t>
  </si>
  <si>
    <t>K8</t>
  </si>
  <si>
    <t>Nguyễn Như</t>
  </si>
  <si>
    <t>Quỳnh</t>
  </si>
  <si>
    <t>01/02/2008</t>
  </si>
  <si>
    <t>Thôn Bản Quẩn</t>
  </si>
  <si>
    <t xml:space="preserve">Đặng Quốc </t>
  </si>
  <si>
    <t>Dũng</t>
  </si>
  <si>
    <t>21/12/2008</t>
  </si>
  <si>
    <t>Trạm y tế xã Bản Phiệt-Bảo Thắng- Lào Cai</t>
  </si>
  <si>
    <t>Thôn Nậm Sưu</t>
  </si>
  <si>
    <t xml:space="preserve">Lý Văn </t>
  </si>
  <si>
    <t>Dương</t>
  </si>
  <si>
    <t>22/09/2008</t>
  </si>
  <si>
    <t>BVĐK số 1-P Kim Tân- TP Lào Cai- Lào Cai</t>
  </si>
  <si>
    <t xml:space="preserve">Đặng Minh </t>
  </si>
  <si>
    <t>16/03/2008</t>
  </si>
  <si>
    <t xml:space="preserve">Lý Triệu </t>
  </si>
  <si>
    <t>Vi</t>
  </si>
  <si>
    <t>Thôn Thuỷ Điện</t>
  </si>
  <si>
    <t>TH Bản Phiệt</t>
  </si>
  <si>
    <t xml:space="preserve">Họ và </t>
  </si>
  <si>
    <t>tên</t>
  </si>
  <si>
    <t>Ngày sinh</t>
  </si>
  <si>
    <t>Nữ</t>
  </si>
  <si>
    <t xml:space="preserve"> Dân tộc</t>
  </si>
  <si>
    <t>Hộ khẩu bản thân và gia đình (thôn)</t>
  </si>
  <si>
    <t>Điểm cuối năm</t>
  </si>
  <si>
    <t>Điểm ưu tiên</t>
  </si>
  <si>
    <t>Điểm KK</t>
  </si>
  <si>
    <t>Điểm xét tuyển</t>
  </si>
  <si>
    <t>Ghi chú</t>
  </si>
  <si>
    <t>H Mông</t>
  </si>
  <si>
    <t>Ma Seo</t>
  </si>
  <si>
    <t>Nhà</t>
  </si>
  <si>
    <t>Xín Chải Phong Hải Bảo Thắng</t>
  </si>
  <si>
    <t>TH 2 Phong Hải</t>
  </si>
  <si>
    <t>Xín Chải</t>
  </si>
  <si>
    <t>Thào Seo</t>
  </si>
  <si>
    <t>Phong</t>
  </si>
  <si>
    <t>Phong Hải Bảo Thắng Lào Cai</t>
  </si>
  <si>
    <t xml:space="preserve">Sùng Thị </t>
  </si>
  <si>
    <t xml:space="preserve">Thôn Quy khe </t>
  </si>
  <si>
    <t>Toán</t>
  </si>
  <si>
    <t>Lớp 3</t>
  </si>
  <si>
    <t>Lớp 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</si>
  <si>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</si>
  <si>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</si>
  <si>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</si>
  <si>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</si>
  <si>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</si>
  <si>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</si>
  <si>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</si>
  <si>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</si>
  <si>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</si>
  <si>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</si>
  <si>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</si>
  <si>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</si>
  <si>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</si>
  <si>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</si>
  <si>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</si>
  <si>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</si>
  <si>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</si>
  <si>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</si>
  <si>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</si>
  <si>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</si>
  <si>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</si>
  <si>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</si>
  <si>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</si>
  <si>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</si>
  <si>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</si>
  <si>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</si>
  <si>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</si>
  <si>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</si>
  <si>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</si>
  <si>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</si>
  <si>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</si>
  <si>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</si>
  <si>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</si>
  <si>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</si>
  <si>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</si>
  <si>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</si>
  <si>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</si>
  <si>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</si>
  <si>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</si>
  <si>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</si>
  <si>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</si>
  <si>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</si>
  <si>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</si>
  <si>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</si>
  <si>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</si>
  <si>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SBD</t>
  </si>
  <si>
    <t>KỲ NGHIỆM THU CHẤT LƯỢNG LỚP 5 LÊN LỚP 6 NĂM HỌC 2019 - 2020</t>
  </si>
  <si>
    <t>TRƯỜNG PTDTNT THCS&amp;THPT HUYỆN BẢO THẮNG</t>
  </si>
  <si>
    <t>Đạt</t>
  </si>
  <si>
    <t>Chữ ký của TS</t>
  </si>
  <si>
    <t>Ngữ văn</t>
  </si>
  <si>
    <t>Số TT chung</t>
  </si>
  <si>
    <t xml:space="preserve">Đặng Văn Minh </t>
  </si>
  <si>
    <t>Xuân Quang
-Bảo Thắng</t>
  </si>
  <si>
    <t>TH 1 
Xuân Quang</t>
  </si>
  <si>
    <t>Xuân Quang 2</t>
  </si>
  <si>
    <t>Cò Việt</t>
  </si>
  <si>
    <t>18/6/2008</t>
  </si>
  <si>
    <t>Xuân Quang - BT</t>
  </si>
  <si>
    <t>Tày</t>
  </si>
  <si>
    <t>TH 2 Xuân Quang</t>
  </si>
  <si>
    <t>Gốc Mít</t>
  </si>
  <si>
    <t xml:space="preserve">Nguyễn Quỳnh </t>
  </si>
  <si>
    <t xml:space="preserve"> </t>
  </si>
  <si>
    <t xml:space="preserve"> '8/7/2008</t>
  </si>
  <si>
    <t>Xuân Quang-BT</t>
  </si>
  <si>
    <t>TH Số 3 Xuân Quang</t>
  </si>
  <si>
    <t>Làng Chưng</t>
  </si>
  <si>
    <t>Lìn Thị Ngọc</t>
  </si>
  <si>
    <t>Ánh</t>
  </si>
  <si>
    <t>,05/06/2008</t>
  </si>
  <si>
    <t>Thái Niên- Bảo thắng</t>
  </si>
  <si>
    <t>Giấy</t>
  </si>
  <si>
    <t>TH Số 3 Thái Niên</t>
  </si>
  <si>
    <t>Thái Niên</t>
  </si>
  <si>
    <t xml:space="preserve">Vương Văn </t>
  </si>
  <si>
    <t>Bảo</t>
  </si>
  <si>
    <t>26/12/2008</t>
  </si>
  <si>
    <t>Làng Bạc</t>
  </si>
  <si>
    <t>Nguyễn Thị Quỳnh</t>
  </si>
  <si>
    <t>04/10/2008</t>
  </si>
  <si>
    <t>Trang Nùng</t>
  </si>
  <si>
    <t>Chỉnh</t>
  </si>
  <si>
    <t>Phong Niên-BT</t>
  </si>
  <si>
    <t>HMông</t>
  </si>
  <si>
    <t xml:space="preserve">TH số 1 Phong Niên </t>
  </si>
  <si>
    <t>Làng Cung 3</t>
  </si>
  <si>
    <t xml:space="preserve">Giàng Seo </t>
  </si>
  <si>
    <t>Chớ</t>
  </si>
  <si>
    <t>15/02/2008</t>
  </si>
  <si>
    <t>Phong Niên - BT</t>
  </si>
  <si>
    <t>TH 2 Phong Niên</t>
  </si>
  <si>
    <t>Làng Cung 2</t>
  </si>
  <si>
    <t>Vàng Seo</t>
  </si>
  <si>
    <t>Dì</t>
  </si>
  <si>
    <t>25/05/2008</t>
  </si>
  <si>
    <t>Làng Có 1</t>
  </si>
  <si>
    <t>Gìang Thị</t>
  </si>
  <si>
    <t>Dua</t>
  </si>
  <si>
    <t>Thái Niên -BT- LC</t>
  </si>
  <si>
    <t>TH số 1 Thái Niên</t>
  </si>
  <si>
    <t>Tràn Xoan</t>
  </si>
  <si>
    <t xml:space="preserve">Lù Văn </t>
  </si>
  <si>
    <t>Duy</t>
  </si>
  <si>
    <t>23/2/2008</t>
  </si>
  <si>
    <t>Làng Lân</t>
  </si>
  <si>
    <t>Giáo</t>
  </si>
  <si>
    <t>Cốc Pục</t>
  </si>
  <si>
    <t>Thào Thị</t>
  </si>
  <si>
    <t>Hmông</t>
  </si>
  <si>
    <t>Khe Đền 1</t>
  </si>
  <si>
    <t>Cư Xuân</t>
  </si>
  <si>
    <t>Hải</t>
  </si>
  <si>
    <t>13/4/2008</t>
  </si>
  <si>
    <t>Xuân Đâu</t>
  </si>
  <si>
    <t>Lý Thị</t>
  </si>
  <si>
    <t>Hằng</t>
  </si>
  <si>
    <t>,31/10/2008</t>
  </si>
  <si>
    <t>Phong Hải- Bảo Thắng</t>
  </si>
  <si>
    <t>Lý Văn</t>
  </si>
  <si>
    <t>,02/05/2008</t>
  </si>
  <si>
    <t>Giàng Thị</t>
  </si>
  <si>
    <t>Hoa</t>
  </si>
  <si>
    <t xml:space="preserve">Hoàng Văn </t>
  </si>
  <si>
    <t>Hoàn</t>
  </si>
  <si>
    <t>14/3/2008</t>
  </si>
  <si>
    <t>Lương Thị</t>
  </si>
  <si>
    <t>Huệ</t>
  </si>
  <si>
    <t>,01/08/2008</t>
  </si>
  <si>
    <t>Trần Thị Thu</t>
  </si>
  <si>
    <t>Hương</t>
  </si>
  <si>
    <t>29/3/2008</t>
  </si>
  <si>
    <t xml:space="preserve">Hà Anh </t>
  </si>
  <si>
    <t>Kiệt</t>
  </si>
  <si>
    <t>17/5/2008</t>
  </si>
  <si>
    <t>Xuân Phú - Quan Hóa- Thanh Hóa</t>
  </si>
  <si>
    <t>Thái</t>
  </si>
  <si>
    <t xml:space="preserve"> Bắc Ngầm</t>
  </si>
  <si>
    <t xml:space="preserve">Ma Đức </t>
  </si>
  <si>
    <t>Khải</t>
  </si>
  <si>
    <t>Hoàng  Ngọc</t>
  </si>
  <si>
    <t>Khánh</t>
  </si>
  <si>
    <t>,28/10/2008</t>
  </si>
  <si>
    <t xml:space="preserve">Sủng Thị </t>
  </si>
  <si>
    <t>Lan</t>
  </si>
  <si>
    <t>27/5/2008</t>
  </si>
  <si>
    <t>Làng Có 2</t>
  </si>
  <si>
    <t>Lùng Thị Hà</t>
  </si>
  <si>
    <t>Bảo Nhai-Bắc Hà</t>
  </si>
  <si>
    <t>Phù Lá</t>
  </si>
  <si>
    <t>Cốc Sâm 3</t>
  </si>
  <si>
    <t>Hoàng Hà</t>
  </si>
  <si>
    <t>Cốc Toòng</t>
  </si>
  <si>
    <t>Lùng Thị</t>
  </si>
  <si>
    <t>12/8/2008</t>
  </si>
  <si>
    <t>Hang Đá</t>
  </si>
  <si>
    <t>Giàng Văn</t>
  </si>
  <si>
    <t>Long</t>
  </si>
  <si>
    <t>25/11/2008</t>
  </si>
  <si>
    <t xml:space="preserve">Bàn Tiến                </t>
  </si>
  <si>
    <t>10/5/2008</t>
  </si>
  <si>
    <t>Làng My</t>
  </si>
  <si>
    <t>Bùi Tuyết</t>
  </si>
  <si>
    <t>Mai</t>
  </si>
  <si>
    <t>,31/5/2008</t>
  </si>
  <si>
    <t xml:space="preserve">Lù Thị </t>
  </si>
  <si>
    <t>Mái</t>
  </si>
  <si>
    <t>Ma Thị</t>
  </si>
  <si>
    <t>Máy</t>
  </si>
  <si>
    <t>12/3/2008</t>
  </si>
  <si>
    <t xml:space="preserve">Vũ Kim </t>
  </si>
  <si>
    <t>Ngân</t>
  </si>
  <si>
    <t>Bảo Thắng</t>
  </si>
  <si>
    <t>Cốc Sâm  4</t>
  </si>
  <si>
    <t>Hoàng Thị</t>
  </si>
  <si>
    <t>Nhàn</t>
  </si>
  <si>
    <t>,28/11/2008</t>
  </si>
  <si>
    <t>Cao Anh</t>
  </si>
  <si>
    <t>,12/10/2008</t>
  </si>
  <si>
    <t xml:space="preserve">Vàng Lan </t>
  </si>
  <si>
    <t>Phương</t>
  </si>
  <si>
    <t>13/3/2008</t>
  </si>
  <si>
    <t>Phượng</t>
  </si>
  <si>
    <t>,14/1/2008</t>
  </si>
  <si>
    <t>Na chí</t>
  </si>
  <si>
    <t xml:space="preserve">Đỗ Việt </t>
  </si>
  <si>
    <t>Quang</t>
  </si>
  <si>
    <t>Đặng Thị</t>
  </si>
  <si>
    <t>Sáu</t>
  </si>
  <si>
    <t xml:space="preserve">Thào Seo </t>
  </si>
  <si>
    <t>Sinh</t>
  </si>
  <si>
    <t>Khe Đền 2</t>
  </si>
  <si>
    <t>Sy</t>
  </si>
  <si>
    <t>Trương Ngọc</t>
  </si>
  <si>
    <t>18/4/2008</t>
  </si>
  <si>
    <t>Làng Gạo</t>
  </si>
  <si>
    <t xml:space="preserve">Nguyễn Thanh </t>
  </si>
  <si>
    <t xml:space="preserve">Tuyền </t>
  </si>
  <si>
    <t>21/1/2008</t>
  </si>
  <si>
    <t xml:space="preserve">Làng Bông </t>
  </si>
  <si>
    <t>Phạm Thị Ánh</t>
  </si>
  <si>
    <t>Tuyết</t>
  </si>
  <si>
    <t>46</t>
  </si>
  <si>
    <t xml:space="preserve">Lê Thị Ánh  </t>
  </si>
  <si>
    <t xml:space="preserve">Làng Bạc </t>
  </si>
  <si>
    <t>47</t>
  </si>
  <si>
    <t>Cháp Thị</t>
  </si>
  <si>
    <t>Thúy</t>
  </si>
  <si>
    <t>48</t>
  </si>
  <si>
    <t>Làng Mới-Thái Niên -BT- LC</t>
  </si>
  <si>
    <t>Làng Mới</t>
  </si>
  <si>
    <t>49</t>
  </si>
  <si>
    <t xml:space="preserve">Sùng Thị Phương </t>
  </si>
  <si>
    <t>BV đa khoa huyện BT</t>
  </si>
  <si>
    <t>TH số 2 Thái Niên</t>
  </si>
  <si>
    <t>Thôn Thái Niên</t>
  </si>
  <si>
    <t>50</t>
  </si>
  <si>
    <t>Lù Thị</t>
  </si>
  <si>
    <t>Thương</t>
  </si>
  <si>
    <t>23/1/2008</t>
  </si>
  <si>
    <t>Thái Niên, BT</t>
  </si>
  <si>
    <t>Thôn Múc</t>
  </si>
  <si>
    <t>51</t>
  </si>
  <si>
    <t xml:space="preserve">Lý Thị Hoài       </t>
  </si>
  <si>
    <t xml:space="preserve">Thương </t>
  </si>
  <si>
    <t>4/15/2008</t>
  </si>
  <si>
    <t>52</t>
  </si>
  <si>
    <t xml:space="preserve">Lý Huyền </t>
  </si>
  <si>
    <t>28/10/2008</t>
  </si>
  <si>
    <t>Cửa cải</t>
  </si>
  <si>
    <t>53</t>
  </si>
  <si>
    <t xml:space="preserve">Nguyễn Bách  </t>
  </si>
  <si>
    <t xml:space="preserve">Việt </t>
  </si>
  <si>
    <t>24/7/2008</t>
  </si>
  <si>
    <t>Làng Cung</t>
  </si>
  <si>
    <t>54</t>
  </si>
  <si>
    <t>Lý Hoàng</t>
  </si>
  <si>
    <t>Vũ</t>
  </si>
  <si>
    <t>55</t>
  </si>
  <si>
    <t xml:space="preserve">Lý Quốc </t>
  </si>
  <si>
    <t>Vương</t>
  </si>
  <si>
    <t>BV đa khoa số 2-Lào Cai</t>
  </si>
  <si>
    <t>Thôn Làng Giàng</t>
  </si>
  <si>
    <t>56</t>
  </si>
  <si>
    <t xml:space="preserve">Phạm Quốc </t>
  </si>
  <si>
    <t>57</t>
  </si>
  <si>
    <t xml:space="preserve">Sùng Thị Gầu </t>
  </si>
  <si>
    <t>Xinh</t>
  </si>
  <si>
    <t>14/8/2008</t>
  </si>
  <si>
    <t xml:space="preserve">Đặng Thị Vân </t>
  </si>
  <si>
    <t>14/2/2008</t>
  </si>
  <si>
    <t>Tằng Loỏng- BT-LC</t>
  </si>
  <si>
    <t>TH Tằng Loỏng</t>
  </si>
  <si>
    <t>Nguyễn Việt</t>
  </si>
  <si>
    <t>09/03/2008</t>
  </si>
  <si>
    <t>Gia phú -BT</t>
  </si>
  <si>
    <t>TH Gia Phú số 3</t>
  </si>
  <si>
    <t xml:space="preserve">Hà Văn </t>
  </si>
  <si>
    <t>Bách</t>
  </si>
  <si>
    <t>Phú Nhuận, Bảo Thắng</t>
  </si>
  <si>
    <t>Trường TH số 3 Phú Nhuận</t>
  </si>
  <si>
    <t xml:space="preserve">Chảo Ùng </t>
  </si>
  <si>
    <t>Cáu</t>
  </si>
  <si>
    <t>11/06/2008</t>
  </si>
  <si>
    <t>Đào Thị Thu</t>
  </si>
  <si>
    <t>Chúc</t>
  </si>
  <si>
    <t>13/6/2008</t>
  </si>
  <si>
    <t>Trạm y tế xã Gia Phú</t>
  </si>
  <si>
    <t>TH số 1 Gia Phú</t>
  </si>
  <si>
    <t>Chảo Văn</t>
  </si>
  <si>
    <t>Chung</t>
  </si>
  <si>
    <t>Xuân Giao-BT</t>
  </si>
  <si>
    <t>TH 2 Xuân Giao</t>
  </si>
  <si>
    <t xml:space="preserve">Hoàng Thị Thu </t>
  </si>
  <si>
    <t>Din</t>
  </si>
  <si>
    <t xml:space="preserve">Lương Thị Minh </t>
  </si>
  <si>
    <t>Duệ</t>
  </si>
  <si>
    <t>20/7/2008</t>
  </si>
  <si>
    <t>Triệu Anh</t>
  </si>
  <si>
    <t>17/3/2008</t>
  </si>
  <si>
    <t xml:space="preserve">Vàng Thị </t>
  </si>
  <si>
    <t>Duyên</t>
  </si>
  <si>
    <t>Nguyễn Thảo</t>
  </si>
  <si>
    <t>Dự</t>
  </si>
  <si>
    <t>07/04/2008</t>
  </si>
  <si>
    <t>Phàn Thị Nguyệt</t>
  </si>
  <si>
    <t xml:space="preserve">Nguyễn Tùng </t>
  </si>
  <si>
    <t>23/09//2008</t>
  </si>
  <si>
    <t>Phạm Thùy</t>
  </si>
  <si>
    <t>10/06/2008</t>
  </si>
  <si>
    <t>Phạm Thu</t>
  </si>
  <si>
    <t>07/10/2008</t>
  </si>
  <si>
    <t xml:space="preserve">Triệu Thị </t>
  </si>
  <si>
    <t>29/10/2008</t>
  </si>
  <si>
    <t>Mã Thị</t>
  </si>
  <si>
    <t>Hiên</t>
  </si>
  <si>
    <t>08/02/2008</t>
  </si>
  <si>
    <t>Chảo Minh</t>
  </si>
  <si>
    <t xml:space="preserve">Vi Đại </t>
  </si>
  <si>
    <t>20/2/2008</t>
  </si>
  <si>
    <t>Lý Vu</t>
  </si>
  <si>
    <t>Hạo</t>
  </si>
  <si>
    <t>Triệu Minh</t>
  </si>
  <si>
    <t>27/7/2008</t>
  </si>
  <si>
    <t>TH số2PN</t>
  </si>
  <si>
    <t>65</t>
  </si>
  <si>
    <t>Soi Cờ - Gia Phú - B.T</t>
  </si>
  <si>
    <t>Tiểu học số 2 Gia Phú</t>
  </si>
  <si>
    <t xml:space="preserve">Đào Xuân </t>
  </si>
  <si>
    <t>66</t>
  </si>
  <si>
    <t>Bến Phà - Gia Phú - B. T</t>
  </si>
  <si>
    <t xml:space="preserve">Phạm Đức </t>
  </si>
  <si>
    <t>29/11/2008</t>
  </si>
  <si>
    <t>Tiểu học số 2 
Phú Nhuận</t>
  </si>
  <si>
    <t>Lư Văn</t>
  </si>
  <si>
    <t>Hiệu</t>
  </si>
  <si>
    <t>03/04/2008</t>
  </si>
  <si>
    <t xml:space="preserve">Hoàng Phi </t>
  </si>
  <si>
    <t>Hùng</t>
  </si>
  <si>
    <t>25/4/2008</t>
  </si>
  <si>
    <t>Triệu Văn</t>
  </si>
  <si>
    <t>Bệnh viện đa khoa Bảo Thắng</t>
  </si>
  <si>
    <t>Chảo Quang</t>
  </si>
  <si>
    <t xml:space="preserve">Chảo Mùi </t>
  </si>
  <si>
    <t>Khé</t>
  </si>
  <si>
    <t>Phạm Bình</t>
  </si>
  <si>
    <t>Khuyến</t>
  </si>
  <si>
    <t>21/10/2008</t>
  </si>
  <si>
    <t xml:space="preserve">Hoàng Thị </t>
  </si>
  <si>
    <t>Líu</t>
  </si>
  <si>
    <t>Bàn Phi</t>
  </si>
  <si>
    <t>TH 2 Phú Nhuận</t>
  </si>
  <si>
    <t>Đặng Thùy</t>
  </si>
  <si>
    <t>Lương</t>
  </si>
  <si>
    <t>Triệu Phúc</t>
  </si>
  <si>
    <t>Lý</t>
  </si>
  <si>
    <t>30/1/ 2008</t>
  </si>
  <si>
    <t>Đặng Thu</t>
  </si>
  <si>
    <t>Mười</t>
  </si>
  <si>
    <t xml:space="preserve">Phùng Thanh </t>
  </si>
  <si>
    <t>18/12/2008</t>
  </si>
  <si>
    <t xml:space="preserve">Lư Thị </t>
  </si>
  <si>
    <t>Xã Phó</t>
  </si>
  <si>
    <t xml:space="preserve">Vàng Ồng </t>
  </si>
  <si>
    <t>Nhị</t>
  </si>
  <si>
    <t>Lương Thúy</t>
  </si>
  <si>
    <t>Nhu</t>
  </si>
  <si>
    <t>Hoàng Ngọc</t>
  </si>
  <si>
    <t>Phi</t>
  </si>
  <si>
    <t>Hoàn Dương</t>
  </si>
  <si>
    <t>Sính</t>
  </si>
  <si>
    <t>Hà Trần Kim</t>
  </si>
  <si>
    <t>67</t>
  </si>
  <si>
    <t>Gia phú -BT - LC</t>
  </si>
  <si>
    <t>Tiểu học số 2 
Gia Phú</t>
  </si>
  <si>
    <t>Phùng Thanh</t>
  </si>
  <si>
    <t>Tâm</t>
  </si>
  <si>
    <t>16/10/2008</t>
  </si>
  <si>
    <t>Nguyễn Trung</t>
  </si>
  <si>
    <t>Tờ</t>
  </si>
  <si>
    <t>02/05/2008</t>
  </si>
  <si>
    <t>Hoàng Mạnh</t>
  </si>
  <si>
    <t>25/03/2008</t>
  </si>
  <si>
    <t>Đào Quang</t>
  </si>
  <si>
    <t>Thanh</t>
  </si>
  <si>
    <t>Lự Văn</t>
  </si>
  <si>
    <t>Thành</t>
  </si>
  <si>
    <t>Xa Phó</t>
  </si>
  <si>
    <t>Hoàng Văn</t>
  </si>
  <si>
    <t xml:space="preserve">Lương Bích </t>
  </si>
  <si>
    <t>Thùy</t>
  </si>
  <si>
    <t>17/10/2008</t>
  </si>
  <si>
    <t>Phùng Thị</t>
  </si>
  <si>
    <t>23/11/2008</t>
  </si>
  <si>
    <t>Trạm y tế xã Xuân Giao</t>
  </si>
  <si>
    <t xml:space="preserve">Triệu Thùy </t>
  </si>
  <si>
    <t>22/5/2008</t>
  </si>
  <si>
    <t xml:space="preserve">Đặng Thùy </t>
  </si>
  <si>
    <t xml:space="preserve">Phạm Thị Thanh </t>
  </si>
  <si>
    <t>Chảo Duy</t>
  </si>
  <si>
    <t>Trường</t>
  </si>
  <si>
    <t>Trần Văn</t>
  </si>
  <si>
    <t>Mã Quốc</t>
  </si>
  <si>
    <t>Uy</t>
  </si>
  <si>
    <t>23/10/2008</t>
  </si>
  <si>
    <t xml:space="preserve">Bàn Nhã </t>
  </si>
  <si>
    <t>Uyên</t>
  </si>
  <si>
    <t>58</t>
  </si>
  <si>
    <t>Phú Nhuận- Bảo Thắng</t>
  </si>
  <si>
    <t>Vân</t>
  </si>
  <si>
    <t>59</t>
  </si>
  <si>
    <t xml:space="preserve">Phạm Thị </t>
  </si>
  <si>
    <t>Vấn</t>
  </si>
  <si>
    <t>60</t>
  </si>
  <si>
    <t>Triệu Qang</t>
  </si>
  <si>
    <t>Việt</t>
  </si>
  <si>
    <t>61</t>
  </si>
  <si>
    <t>24/01/2008</t>
  </si>
  <si>
    <t xml:space="preserve">Hà Đức </t>
  </si>
  <si>
    <t>Vinh</t>
  </si>
  <si>
    <t>62</t>
  </si>
  <si>
    <t>Hoàng Minh</t>
  </si>
  <si>
    <t>63</t>
  </si>
  <si>
    <t xml:space="preserve">Bàn Thị </t>
  </si>
  <si>
    <t>64</t>
  </si>
  <si>
    <t>Đào Lê Công</t>
  </si>
  <si>
    <t>Sơn</t>
  </si>
  <si>
    <t>68</t>
  </si>
  <si>
    <t>Đồng Lục - Gia Phú - BT - LC</t>
  </si>
  <si>
    <t>TH số 2 Gia Phú</t>
  </si>
  <si>
    <t xml:space="preserve">Phạm Thị Hà </t>
  </si>
  <si>
    <t>Yến</t>
  </si>
  <si>
    <t>Lô Ngọc</t>
  </si>
  <si>
    <t xml:space="preserve"> Ánh</t>
  </si>
  <si>
    <t>30/9/2008</t>
  </si>
  <si>
    <t xml:space="preserve"> Trì Quang, Bảo Thắng</t>
  </si>
  <si>
    <t>Mường</t>
  </si>
  <si>
    <t>TH xã Trì Quang</t>
  </si>
  <si>
    <t>Cầu Nhò - Trì Quang - BT</t>
  </si>
  <si>
    <t xml:space="preserve">Tăng Hoàng Quốc </t>
  </si>
  <si>
    <t>Sơn Hà- BT-LC</t>
  </si>
  <si>
    <t>TH 2 Sơn Hà</t>
  </si>
  <si>
    <t>An Trà</t>
  </si>
  <si>
    <t xml:space="preserve">Lò Lê Gia </t>
  </si>
  <si>
    <t>25/9/2008</t>
  </si>
  <si>
    <t>An Hồng</t>
  </si>
  <si>
    <t>Lương Thế</t>
  </si>
  <si>
    <t>Cường</t>
  </si>
  <si>
    <t>22/7/ 2008</t>
  </si>
  <si>
    <t>TH 1 Sơn Hà</t>
  </si>
  <si>
    <t>Tả Hà 1-Sơn Hà</t>
  </si>
  <si>
    <t>25/8/2008</t>
  </si>
  <si>
    <t>Trà Chẩu</t>
  </si>
  <si>
    <t xml:space="preserve">Đặng Thị Mỹ </t>
  </si>
  <si>
    <t>Hảo</t>
  </si>
  <si>
    <t>26/7/2008</t>
  </si>
  <si>
    <t>Trì Quang,Bảo Thắng, Lào Cai</t>
  </si>
  <si>
    <t>Làng Đào1-Trì Quang-BT</t>
  </si>
  <si>
    <t>Vàng Thu</t>
  </si>
  <si>
    <t>Hiền</t>
  </si>
  <si>
    <t>14/6/2008</t>
  </si>
  <si>
    <t>Bệnh viện ĐK Bảo Thắng- Lào Cai</t>
  </si>
  <si>
    <t>TH xã Sơn Hải</t>
  </si>
  <si>
    <t>Cánh Địa- Sơn Hải- BT</t>
  </si>
  <si>
    <t xml:space="preserve">Bàn Đức </t>
  </si>
  <si>
    <t>Làng Đào 2,Trì Quang</t>
  </si>
  <si>
    <t xml:space="preserve">Lù Đức </t>
  </si>
  <si>
    <t>Hoàng</t>
  </si>
  <si>
    <t>Làng Đào2-Trì Quang-BT</t>
  </si>
  <si>
    <t>Ngô Thị</t>
  </si>
  <si>
    <t>Huế</t>
  </si>
  <si>
    <t xml:space="preserve"> Xã Phố Lu- Bảo Thắng</t>
  </si>
  <si>
    <t>TH Xã Phố Lu</t>
  </si>
  <si>
    <t>Bàn Thị</t>
  </si>
  <si>
    <t>Huyền</t>
  </si>
  <si>
    <t>29/8/2008</t>
  </si>
  <si>
    <t>Làng Chưng-Sơn Hà</t>
  </si>
  <si>
    <t>Đặng Thị Nhung</t>
  </si>
  <si>
    <t>22/04/2008</t>
  </si>
  <si>
    <t>Tân Lập-Trì Quang-BT</t>
  </si>
  <si>
    <t>Đặng Thị Thu</t>
  </si>
  <si>
    <t>Lương Tiết</t>
  </si>
  <si>
    <t>Kiên</t>
  </si>
  <si>
    <t>02/07/2018</t>
  </si>
  <si>
    <t xml:space="preserve">Bàn Duy </t>
  </si>
  <si>
    <t>Khoa</t>
  </si>
  <si>
    <t>30/09/2008</t>
  </si>
  <si>
    <t>Trì Thượng 1-Trì Quang-BT</t>
  </si>
  <si>
    <t>12/10/2008</t>
  </si>
  <si>
    <t>Đặng Thị Hồng</t>
  </si>
  <si>
    <t>Liên</t>
  </si>
  <si>
    <t>17/03/2008</t>
  </si>
  <si>
    <t>Sơn Hải- Bảo Thắng- Lào Cai</t>
  </si>
  <si>
    <t>Làng Trưng- Sơn Hải - BT</t>
  </si>
  <si>
    <t xml:space="preserve">Đặng Thị Diệp </t>
  </si>
  <si>
    <t>1/7/2008</t>
  </si>
  <si>
    <t>Trì Quang, Bảo Thắng, Lào Cai</t>
  </si>
  <si>
    <t>Làng Ẻn-Trì Quang-BT</t>
  </si>
  <si>
    <t>Niên</t>
  </si>
  <si>
    <t>17/11/2008</t>
  </si>
  <si>
    <t>Nghĩa</t>
  </si>
  <si>
    <t>16/12/2008</t>
  </si>
  <si>
    <t>Nghiệp</t>
  </si>
  <si>
    <t>01/12/2008</t>
  </si>
  <si>
    <t>Xã Phố Lu- Bảo Thắng</t>
  </si>
  <si>
    <t>Thôn Khe Tắm- Xã Phố Lu</t>
  </si>
  <si>
    <t xml:space="preserve">Bàn Định </t>
  </si>
  <si>
    <t xml:space="preserve">Nguyên </t>
  </si>
  <si>
    <t>6/2/2008</t>
  </si>
  <si>
    <t xml:space="preserve">Vũ Thị Hồng </t>
  </si>
  <si>
    <t>19/4/2008</t>
  </si>
  <si>
    <t xml:space="preserve">Đặng Văn </t>
  </si>
  <si>
    <t>Quy</t>
  </si>
  <si>
    <t>13/10//2008</t>
  </si>
  <si>
    <t>Đoàn Minh</t>
  </si>
  <si>
    <t>22/02/2008</t>
  </si>
  <si>
    <t xml:space="preserve">Trương Thị </t>
  </si>
  <si>
    <t>Thu</t>
  </si>
  <si>
    <t>11/11/2008</t>
  </si>
  <si>
    <t>Bàn Thanh</t>
  </si>
  <si>
    <t>28/4/2008</t>
  </si>
  <si>
    <t xml:space="preserve">Vũ Thành </t>
  </si>
  <si>
    <t>Trần Thanh</t>
  </si>
  <si>
    <t xml:space="preserve">Đoàn Thúy </t>
  </si>
  <si>
    <t xml:space="preserve">Vân </t>
  </si>
  <si>
    <t>13/5/2008</t>
  </si>
  <si>
    <t xml:space="preserve">Hoàng Đức </t>
  </si>
  <si>
    <t xml:space="preserve">Lý Tuấn </t>
  </si>
  <si>
    <t>Điện Quan,Bảo Yên, Lào Cai</t>
  </si>
  <si>
    <t>Tân Lập,Trì Quang, BT</t>
  </si>
  <si>
    <t>Xuân</t>
  </si>
  <si>
    <t>Khe Mụ-Sơn Hà</t>
  </si>
  <si>
    <t>Đặng Duy</t>
  </si>
  <si>
    <t>Yên</t>
  </si>
  <si>
    <t>Tằng Loỏng 2</t>
  </si>
  <si>
    <t>Thôn Mường Bát</t>
  </si>
  <si>
    <t>Nhuần 2</t>
  </si>
  <si>
    <t>Trát 2</t>
  </si>
  <si>
    <t>Thôn Tả Thàng- Gia Phú</t>
  </si>
  <si>
    <t>Làng Hà -
 Xuân Giao</t>
  </si>
  <si>
    <t>Nhần 1</t>
  </si>
  <si>
    <t>Tân Hồ</t>
  </si>
  <si>
    <t>Trát 1</t>
  </si>
  <si>
    <t>Cù 1 - Xuân Giao</t>
  </si>
  <si>
    <t>Nhuần 6</t>
  </si>
  <si>
    <t>thôn Chang</t>
  </si>
  <si>
    <t>Đầu Nhuần</t>
  </si>
  <si>
    <t>Hợp Xuân 1-Xuân Giao</t>
  </si>
  <si>
    <t>Đầu cọ</t>
  </si>
  <si>
    <t>Tân Lập</t>
  </si>
  <si>
    <t>Nhuần 5</t>
  </si>
  <si>
    <t>Mã Ngan</t>
  </si>
  <si>
    <t>Làng Đền</t>
  </si>
  <si>
    <t>Chành - 
Xuân Giao</t>
  </si>
  <si>
    <t>Chành -  
Xuân Giao</t>
  </si>
  <si>
    <t>Khe Hoi</t>
  </si>
  <si>
    <t>Hà - 
Xuân Giao</t>
  </si>
  <si>
    <t>Thôn Muồng</t>
  </si>
  <si>
    <t>Nhuần 1</t>
  </si>
  <si>
    <t>Cù 2 -
 Xuân Giao</t>
  </si>
  <si>
    <t>Nhuần 3</t>
  </si>
  <si>
    <t>Khe Bá</t>
  </si>
  <si>
    <t>Mường 1 -
 Xuân Giao</t>
  </si>
  <si>
    <t>Cù 2 - 
Xuân Giao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</si>
  <si>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</si>
  <si>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</si>
  <si>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</si>
  <si>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</si>
  <si>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</si>
  <si>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</si>
  <si>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</si>
  <si>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</si>
  <si>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</si>
  <si>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</si>
  <si>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</si>
  <si>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</si>
  <si>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</si>
  <si>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</si>
  <si>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</si>
  <si>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</si>
  <si>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</si>
  <si>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</si>
  <si>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</si>
  <si>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</si>
  <si>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</si>
  <si>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</si>
  <si>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</si>
  <si>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</si>
  <si>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</si>
  <si>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</si>
  <si>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</si>
  <si>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</si>
  <si>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</si>
  <si>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</si>
  <si>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</si>
  <si>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V131</t>
  </si>
  <si>
    <t>V132</t>
  </si>
  <si>
    <t>V133</t>
  </si>
  <si>
    <t>V134</t>
  </si>
  <si>
    <t>V135</t>
  </si>
  <si>
    <t>V136</t>
  </si>
  <si>
    <t>V137</t>
  </si>
  <si>
    <t>V138</t>
  </si>
  <si>
    <t>V139</t>
  </si>
  <si>
    <t>V140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</si>
  <si>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</si>
  <si>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</si>
  <si>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</si>
  <si>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</si>
  <si>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</si>
  <si>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</si>
  <si>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</si>
  <si>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</si>
  <si>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</si>
  <si>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</si>
  <si>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</si>
  <si>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>V152</t>
  </si>
  <si>
    <t>V153</t>
  </si>
  <si>
    <t>V154</t>
  </si>
  <si>
    <t>V155</t>
  </si>
  <si>
    <t>V156</t>
  </si>
  <si>
    <t>V157</t>
  </si>
  <si>
    <t>V158</t>
  </si>
  <si>
    <t>V159</t>
  </si>
  <si>
    <t>V160</t>
  </si>
  <si>
    <t>V161</t>
  </si>
  <si>
    <t>V162</t>
  </si>
  <si>
    <t>V163</t>
  </si>
  <si>
    <t>V164</t>
  </si>
  <si>
    <t>V165</t>
  </si>
  <si>
    <t>V166</t>
  </si>
  <si>
    <t>V167</t>
  </si>
  <si>
    <t>V168</t>
  </si>
  <si>
    <t>V169</t>
  </si>
  <si>
    <t>V170</t>
  </si>
  <si>
    <t>V171</t>
  </si>
  <si>
    <t>V172</t>
  </si>
  <si>
    <t>V173</t>
  </si>
  <si>
    <t>V174</t>
  </si>
  <si>
    <t>V175</t>
  </si>
  <si>
    <t>V176</t>
  </si>
  <si>
    <t>V177</t>
  </si>
  <si>
    <t>V178</t>
  </si>
  <si>
    <t>V179</t>
  </si>
  <si>
    <t>V180</t>
  </si>
  <si>
    <t>V181</t>
  </si>
  <si>
    <t>V182</t>
  </si>
  <si>
    <t>V183</t>
  </si>
  <si>
    <t>V184</t>
  </si>
  <si>
    <t>V185</t>
  </si>
  <si>
    <t>V186</t>
  </si>
  <si>
    <t>V187</t>
  </si>
  <si>
    <t>V188</t>
  </si>
  <si>
    <t>V189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</si>
  <si>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</si>
  <si>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</si>
  <si>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</si>
  <si>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</si>
  <si>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</si>
  <si>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</si>
  <si>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</si>
  <si>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</si>
  <si>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</si>
  <si>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</si>
  <si>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</si>
  <si>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</si>
  <si>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</si>
  <si>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</si>
  <si>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</si>
  <si>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</si>
  <si>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</si>
  <si>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</si>
  <si>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</si>
  <si>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</si>
  <si>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</si>
  <si>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</si>
  <si>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</si>
  <si>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</si>
  <si>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</si>
  <si>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</si>
  <si>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</si>
  <si>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</si>
  <si>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</si>
  <si>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</si>
  <si>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</si>
  <si>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</si>
  <si>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</si>
  <si>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</si>
  <si>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</si>
  <si>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</si>
  <si>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</si>
  <si>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</si>
  <si>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</si>
  <si>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</si>
  <si>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</si>
  <si>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</si>
  <si>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</si>
  <si>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</si>
  <si>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</si>
  <si>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</si>
  <si>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</si>
  <si>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</si>
  <si>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</si>
  <si>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</si>
  <si>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</si>
  <si>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</si>
  <si>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</si>
  <si>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</si>
  <si>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</si>
  <si>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</si>
  <si>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</si>
  <si>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</si>
  <si>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</si>
  <si>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</si>
  <si>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</si>
  <si>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</si>
  <si>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</si>
  <si>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</si>
  <si>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</si>
  <si>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</si>
  <si>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</si>
  <si>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</si>
  <si>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</si>
  <si>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</si>
  <si>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</si>
  <si>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</si>
  <si>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</si>
  <si>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</si>
  <si>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</si>
  <si>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</si>
  <si>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</si>
  <si>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</si>
  <si>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</si>
  <si>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</si>
  <si>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</si>
  <si>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</si>
  <si>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</si>
  <si>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</si>
  <si>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</si>
  <si>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</si>
  <si>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</si>
  <si>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</si>
  <si>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</si>
  <si>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</si>
  <si>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</si>
  <si>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</si>
  <si>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</si>
  <si>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</si>
  <si>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</si>
  <si>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</si>
  <si>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</si>
  <si>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</si>
  <si>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</si>
  <si>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V190</t>
  </si>
  <si>
    <t>V191</t>
  </si>
  <si>
    <t>V192</t>
  </si>
  <si>
    <t>V193</t>
  </si>
  <si>
    <t>V194</t>
  </si>
  <si>
    <t>V195</t>
  </si>
  <si>
    <t>V196</t>
  </si>
  <si>
    <t>V197</t>
  </si>
  <si>
    <t>V198</t>
  </si>
  <si>
    <t>V199</t>
  </si>
  <si>
    <t>V200</t>
  </si>
  <si>
    <t>V201</t>
  </si>
  <si>
    <t>V202</t>
  </si>
  <si>
    <t>V203</t>
  </si>
  <si>
    <t>V204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</si>
  <si>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</si>
  <si>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</si>
  <si>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</si>
  <si>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</si>
  <si>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</si>
  <si>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</si>
  <si>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</si>
  <si>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</si>
  <si>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</si>
  <si>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</si>
  <si>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</si>
  <si>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</si>
  <si>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</si>
  <si>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</si>
  <si>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</si>
  <si>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</si>
  <si>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</si>
  <si>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</si>
  <si>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</si>
  <si>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</si>
  <si>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</si>
  <si>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</si>
  <si>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</si>
  <si>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</si>
  <si>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</si>
  <si>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</si>
  <si>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</si>
  <si>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</si>
  <si>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</si>
  <si>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</si>
  <si>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</si>
  <si>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</si>
  <si>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</si>
  <si>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</si>
  <si>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</si>
  <si>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</si>
  <si>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</si>
  <si>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</si>
  <si>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</si>
  <si>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</si>
  <si>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</si>
  <si>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</si>
  <si>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</si>
  <si>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</si>
  <si>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</si>
  <si>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</si>
  <si>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</si>
  <si>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</si>
  <si>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</si>
  <si>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</si>
  <si>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</si>
  <si>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</si>
  <si>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</si>
  <si>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</si>
  <si>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</si>
  <si>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</si>
  <si>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</si>
  <si>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</si>
  <si>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</si>
  <si>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</si>
  <si>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</si>
  <si>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</si>
  <si>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</si>
  <si>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</si>
  <si>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</si>
  <si>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</si>
  <si>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</si>
  <si>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</si>
  <si>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</si>
  <si>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</si>
  <si>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</si>
  <si>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</si>
  <si>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</si>
  <si>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</si>
  <si>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</si>
  <si>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</si>
  <si>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</si>
  <si>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</si>
  <si>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</si>
  <si>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</si>
  <si>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</si>
  <si>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</si>
  <si>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</si>
  <si>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</si>
  <si>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</si>
  <si>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</si>
  <si>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</si>
  <si>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</si>
  <si>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</si>
  <si>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</si>
  <si>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</si>
  <si>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</si>
  <si>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</si>
  <si>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</si>
  <si>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</si>
  <si>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</si>
  <si>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</si>
  <si>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</si>
  <si>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</si>
  <si>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T100</t>
  </si>
  <si>
    <t>T101</t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</si>
  <si>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</si>
  <si>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</si>
  <si>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</si>
  <si>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</si>
  <si>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</si>
  <si>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</si>
  <si>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</si>
  <si>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</si>
  <si>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</si>
  <si>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T111</t>
  </si>
  <si>
    <t>T112</t>
  </si>
  <si>
    <t>T113</t>
  </si>
  <si>
    <t>T114</t>
  </si>
  <si>
    <t>T115</t>
  </si>
  <si>
    <t>T116</t>
  </si>
  <si>
    <t>T117</t>
  </si>
  <si>
    <t>T118</t>
  </si>
  <si>
    <t>T119</t>
  </si>
  <si>
    <t>T120</t>
  </si>
  <si>
    <t>T121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</si>
  <si>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</si>
  <si>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</si>
  <si>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</si>
  <si>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</si>
  <si>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</si>
  <si>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</si>
  <si>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</si>
  <si>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</si>
  <si>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</si>
  <si>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</si>
  <si>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</si>
  <si>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</si>
  <si>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</si>
  <si>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</si>
  <si>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</si>
  <si>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</si>
  <si>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</si>
  <si>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</si>
  <si>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</si>
  <si>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</si>
  <si>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</si>
  <si>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</si>
  <si>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</si>
  <si>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</si>
  <si>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</si>
  <si>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</si>
  <si>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</si>
  <si>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T149</t>
  </si>
  <si>
    <t>T150</t>
  </si>
  <si>
    <t>T151</t>
  </si>
  <si>
    <t>T152</t>
  </si>
  <si>
    <t>T153</t>
  </si>
  <si>
    <t>T154</t>
  </si>
  <si>
    <t>T155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</si>
  <si>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</si>
  <si>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</si>
  <si>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</si>
  <si>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</si>
  <si>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</si>
  <si>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</si>
  <si>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</si>
  <si>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</si>
  <si>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</si>
  <si>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</si>
  <si>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T166</t>
  </si>
  <si>
    <t>T167</t>
  </si>
  <si>
    <t>T168</t>
  </si>
  <si>
    <t>T169</t>
  </si>
  <si>
    <t>T170</t>
  </si>
  <si>
    <t>T171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</si>
  <si>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</si>
  <si>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</si>
  <si>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</si>
  <si>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</si>
  <si>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</si>
  <si>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</si>
  <si>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</si>
  <si>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</si>
  <si>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</si>
  <si>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</si>
  <si>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</si>
  <si>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</si>
  <si>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</si>
  <si>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</si>
  <si>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</si>
  <si>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</si>
  <si>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</si>
  <si>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</si>
  <si>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>T190</t>
  </si>
  <si>
    <t>T191</t>
  </si>
  <si>
    <t>T192</t>
  </si>
  <si>
    <t>T193</t>
  </si>
  <si>
    <t>T194</t>
  </si>
  <si>
    <t>T195</t>
  </si>
  <si>
    <t>T196</t>
  </si>
  <si>
    <t>T197</t>
  </si>
  <si>
    <t>T198</t>
  </si>
  <si>
    <t>T199</t>
  </si>
  <si>
    <t>T200</t>
  </si>
  <si>
    <t>T201</t>
  </si>
  <si>
    <t>T202</t>
  </si>
  <si>
    <t>T203</t>
  </si>
  <si>
    <t>T204</t>
  </si>
  <si>
    <t>Phách văn</t>
  </si>
  <si>
    <t>Phách Toán</t>
  </si>
  <si>
    <t>Bỏ thi</t>
  </si>
  <si>
    <t>BẢNG GHI TÊN GHI ĐIỂM</t>
  </si>
  <si>
    <t>Đồng Lục - Gia Phú</t>
  </si>
  <si>
    <t xml:space="preserve">Bến Phà - Gia Phú </t>
  </si>
  <si>
    <t>Xuân Tư- Gia Phú</t>
  </si>
  <si>
    <t>4.5</t>
  </si>
  <si>
    <t>4.75</t>
  </si>
  <si>
    <t>4</t>
  </si>
  <si>
    <t>7</t>
  </si>
  <si>
    <t>T.việt</t>
  </si>
  <si>
    <t>5</t>
  </si>
  <si>
    <t>9</t>
  </si>
  <si>
    <t xml:space="preserve"> Cắp kẹ</t>
  </si>
  <si>
    <t>Tả Thàng- Gia Phú</t>
  </si>
  <si>
    <t xml:space="preserve"> Mường Bát</t>
  </si>
  <si>
    <t xml:space="preserve">  An Thành- Xã Phố Lu</t>
  </si>
  <si>
    <t>Làng chưng- Sơn Hải</t>
  </si>
  <si>
    <t>Sín Chải</t>
  </si>
  <si>
    <t>Làng Chưng- Sơn Hải - BT</t>
  </si>
  <si>
    <t>KS T+ TV</t>
  </si>
  <si>
    <t>CN T+ TV4</t>
  </si>
  <si>
    <t xml:space="preserve"> Tả Thàng</t>
  </si>
  <si>
    <t xml:space="preserve">Tiên Phong                                                                                                                            </t>
  </si>
  <si>
    <t>Tổng KS</t>
  </si>
  <si>
    <t>Tổng lớp 4</t>
  </si>
  <si>
    <t>Tổng lớp 3</t>
  </si>
  <si>
    <t>5.5</t>
  </si>
  <si>
    <t>4.25</t>
  </si>
  <si>
    <t>3</t>
  </si>
  <si>
    <t>Làng chưng- Sơn Hải - BT</t>
  </si>
  <si>
    <t>Làng Cung-PN</t>
  </si>
  <si>
    <t>Đo ngoài-Thái Niên</t>
  </si>
  <si>
    <t xml:space="preserve">Quy khe </t>
  </si>
  <si>
    <t xml:space="preserve"> Nậm Sưu</t>
  </si>
  <si>
    <t>Thuỷ Điện</t>
  </si>
  <si>
    <t>Bản Quẩn</t>
  </si>
  <si>
    <t>204 Thí sinh đăng ký hồ sơ</t>
  </si>
  <si>
    <t>199 thí sinh dự thi; 05 thí sinh bỏ thi</t>
  </si>
  <si>
    <t>Lấy 80% từ trên xuống (bằng 48 HS)</t>
  </si>
  <si>
    <t>Lấy 20% cao nhất của các xã/thị trấn (bằng 12 HS)</t>
  </si>
  <si>
    <t>Lấy không quá 5% người Kinh (bằng tối đa 3 HS)</t>
  </si>
  <si>
    <t>Chỉ tiêu huyện Bảo Thắng: 60 HS</t>
  </si>
  <si>
    <t>Biểu 1</t>
  </si>
  <si>
    <t>b¶ng ghi tªn, ghi ®iÓm xÐt tuyÓn vµo tr­êng ptdtnt n¨m häc 2019 - 2020</t>
  </si>
  <si>
    <t>Họ tên Bố - Nghề nghiệp</t>
  </si>
  <si>
    <t>Họ tên Mẹ - Nghề nghiệp</t>
  </si>
  <si>
    <t xml:space="preserve">Chảo Ồng Iết-LR                </t>
  </si>
  <si>
    <t>Phùng Cù Mấy- Làm ruộng</t>
  </si>
  <si>
    <t>Chảo Ồng Phin - LR</t>
  </si>
  <si>
    <t>Phùng Thị Mấy- Làm ruộng</t>
  </si>
  <si>
    <t>Hoàng Văn Nhất - LR</t>
  </si>
  <si>
    <t>Chảo Cù Mấy - Làm ruộng</t>
  </si>
  <si>
    <t>Vàng Sành Chẳn - LR</t>
  </si>
  <si>
    <t>Càng Mùi Náy - Làm ruộng</t>
  </si>
  <si>
    <t>Phạm Văn Nhị -LR</t>
  </si>
  <si>
    <t>Nguyễn Thị Tuyền - Làm ruộng</t>
  </si>
  <si>
    <t>Chảo Ồng San- LR</t>
  </si>
  <si>
    <t>Chảo Mùi Chiệp- Làm ruộng</t>
  </si>
  <si>
    <t>Chảo Ồng Nhị - LR</t>
  </si>
  <si>
    <t xml:space="preserve">Phàn Mùi Náy- </t>
  </si>
  <si>
    <t>Vàng Mùi Mấy-Làm ruộng</t>
  </si>
  <si>
    <t>Chảo Ùng Lố  -LR</t>
  </si>
  <si>
    <t>Vàng Mùi Mắn- Làm ruộng</t>
  </si>
  <si>
    <t>Phàn Ùng San - LR</t>
  </si>
  <si>
    <t>Phàn Mùi Liều- Làm ruộng</t>
  </si>
  <si>
    <t>Đặng Ùng Lủ</t>
  </si>
  <si>
    <t>Triệu Thị Hồng- Làm ruộng</t>
  </si>
  <si>
    <t>Nguyễn Hồng Thái - CN</t>
  </si>
  <si>
    <t>Trần Thị Thúy- Đã chết</t>
  </si>
  <si>
    <t>Đào  Văn Tượng          - Làm ruộng</t>
  </si>
  <si>
    <t>Nguyễn Thị Doãn- Làm ruộng</t>
  </si>
  <si>
    <t>Lý Văn Thật                 - Làm ruộng</t>
  </si>
  <si>
    <t>Hoàng Thị Huê- Làm ruộng</t>
  </si>
  <si>
    <t>Phùng Văn Quân           - Làm ruộng</t>
  </si>
  <si>
    <t>Chảo Mùi Ghiến- Làm ruộng</t>
  </si>
  <si>
    <t>Triệu Văn Thiết             - Làm ruộng</t>
  </si>
  <si>
    <t>Vàng Thị Phạm- Làm ruộng</t>
  </si>
  <si>
    <t>Hoàng Văn Nhất          - Làm ruộng</t>
  </si>
  <si>
    <t>Hoàng Thị Tuyền- Làm ruộng</t>
  </si>
  <si>
    <t>Phàn Văn Lố                - Làm ruộng</t>
  </si>
  <si>
    <t>Triệu thị Thương- Làm ruộng</t>
  </si>
  <si>
    <t>Phạm Văn Quyện</t>
  </si>
  <si>
    <t>Đào Thị Thơi</t>
  </si>
  <si>
    <t>Mã Văn Tuyển</t>
  </si>
  <si>
    <t>Hà Thị Sim</t>
  </si>
  <si>
    <t>Nguyễn Văn Huy</t>
  </si>
  <si>
    <t>Lục Thị Thử</t>
  </si>
  <si>
    <t>Nguyễn Văn Doãn</t>
  </si>
  <si>
    <t>Ngô Thị Liên</t>
  </si>
  <si>
    <t>Nguyễn Trọng Tuệ</t>
  </si>
  <si>
    <t>Hoàng Thị Vương</t>
  </si>
  <si>
    <t>Đào Thị Nhiên</t>
  </si>
  <si>
    <t>Lương Văn Giáp-Làm ruộng</t>
  </si>
  <si>
    <t>Lục Thị Tạp- Làm ruộng</t>
  </si>
  <si>
    <t>Lư Văn Hùng- Làm Ruộng</t>
  </si>
  <si>
    <t>Lò Thị Nga- Làm ruộng</t>
  </si>
  <si>
    <t>Phạm Văn Dũng- Đã mất</t>
  </si>
  <si>
    <t>Lư Thị Thúy Sanh-Làm ruộng</t>
  </si>
  <si>
    <t>Vi Ngọc Như-Làm Ruộng</t>
  </si>
  <si>
    <t>Lưu Thị Quynh Vân</t>
  </si>
  <si>
    <t>Lương Văn Tiến- Làm ruộng</t>
  </si>
  <si>
    <t>Hoàng Thị Ca - Làm ruộng</t>
  </si>
  <si>
    <t>Hoàng Văn Cậy - Làm ruộng</t>
  </si>
  <si>
    <t>Phạm Thị Hình-Làm ruộng</t>
  </si>
  <si>
    <t>Hà Văn Luân - Làm ruộng</t>
  </si>
  <si>
    <t>Lý Thị Ngoãn- Làm ruộng</t>
  </si>
  <si>
    <t>Hoàng Thị Thùy- Làm ruộng</t>
  </si>
  <si>
    <t>Phạm Văn Lâm- Làm ruộng</t>
  </si>
  <si>
    <t>Hoàng Ồng Lai - Làm ruộng</t>
  </si>
  <si>
    <t>Phùng Thị Lai- Làm ruộng</t>
  </si>
  <si>
    <t>Hoàng Văn Thương- Làm ruộng</t>
  </si>
  <si>
    <t>Lương Thị Nhiều- Làm ruộng</t>
  </si>
  <si>
    <t>Phùng Ồng San - Làm ruộng</t>
  </si>
  <si>
    <t>Phùng Mùi Líu- Làm ruộng</t>
  </si>
  <si>
    <t>Hoàng Văn Tính - Làm ruộng</t>
  </si>
  <si>
    <t>Vương Thúy Hằng - Làm ruộng</t>
  </si>
  <si>
    <t>Phạm Văn Phận - Làm ruộng</t>
  </si>
  <si>
    <t>Lư Thị Thiết - Làm ruộng</t>
  </si>
  <si>
    <t>Triệu Xuân Thắng - Làm ruộng</t>
  </si>
  <si>
    <t>Phùng Thị Mấy - Làm ruộng</t>
  </si>
  <si>
    <t>Hoàng Qúy Chẳn - Làm ruộng</t>
  </si>
  <si>
    <t>Bàn Mùi Thim - Làm ruộng</t>
  </si>
  <si>
    <t>Lư Văn Sinh - Làm ruộng</t>
  </si>
  <si>
    <t>Trần Thị Huê - Làm ruộng</t>
  </si>
  <si>
    <t>Bàn Văn Quân
- Làm ruộng</t>
  </si>
  <si>
    <t>Triệu Thị Đẩy
- Làm ruộng</t>
  </si>
  <si>
    <t>Bàn Văn Phin
- Làm ruộng</t>
  </si>
  <si>
    <t>Trần Thị Pích
- Làm ruộng</t>
  </si>
  <si>
    <t>Trần Văn Quang
- Làm ruộng</t>
  </si>
  <si>
    <t>Đặng Thị Tính
- Làm ruộng</t>
  </si>
  <si>
    <t>Lự Văn Công
- Làm ruộng</t>
  </si>
  <si>
    <t>Hoàng Thị Thơm
- Làm ruộng</t>
  </si>
  <si>
    <t>Triệu Kim Tiến
- Làm ruộng</t>
  </si>
  <si>
    <t>Triệu Chằn Mỏng
Làm ruộng</t>
  </si>
  <si>
    <t>Phùng Ồng Lai
Làm ruộng</t>
  </si>
  <si>
    <t>Lý Thị Náy
Làm ruộng</t>
  </si>
  <si>
    <t>Triệu ồng Ton
- Làm ruộng</t>
  </si>
  <si>
    <t>Bàn Mùi Chày
Làm ruộng</t>
  </si>
  <si>
    <t>Phạm Văn Thước- Nông dân</t>
  </si>
  <si>
    <t>Lư Thị Huệ- Nông dân</t>
  </si>
  <si>
    <t>Phạm Văn Muốn- Nông dân</t>
  </si>
  <si>
    <t>Lương Thị Dộng- Nông dân</t>
  </si>
  <si>
    <t>Lương Văn Tuân- Nông dân</t>
  </si>
  <si>
    <t>Mã Thị Thuyền- Nông dân</t>
  </si>
  <si>
    <t>Hoàng Văn Thắng- Nông dân</t>
  </si>
  <si>
    <t>Phạm Thị Biên- Nông dân</t>
  </si>
  <si>
    <t>Hoàng Văn Thủy- Nông dân</t>
  </si>
  <si>
    <t>Phạm Thị Phẩm- Nông dân</t>
  </si>
  <si>
    <t>Hoàng Ồng Lai</t>
  </si>
  <si>
    <t>Triệu Thị Mấy</t>
  </si>
  <si>
    <t>Triệu Ồng Sú</t>
  </si>
  <si>
    <t>Lý Thị Mấy</t>
  </si>
  <si>
    <t>Triệu Ồng Nhất</t>
  </si>
  <si>
    <t>Đặng Thị Phấy</t>
  </si>
  <si>
    <t>Bàn Ồng Sinh</t>
  </si>
  <si>
    <t>Triệu Thị Mùi</t>
  </si>
  <si>
    <t>Chảo Ồng Sú - 
Nông dân</t>
  </si>
  <si>
    <t>Chảo Mùa Chày -
 Nông dân</t>
  </si>
  <si>
    <t>Đặng Văn Lai - 
Nông dân</t>
  </si>
  <si>
    <t>Phùng Thị Náy -
 Nông dân</t>
  </si>
  <si>
    <t>Đặng văn Sếnh - 
Nông dân</t>
  </si>
  <si>
    <t xml:space="preserve"> Đặng Mùi Cói-
 Nông dân</t>
  </si>
  <si>
    <t>Hoàng Ồng Sú - 
Nông dân</t>
  </si>
  <si>
    <t>Triệu Thị Pham -
 Nông dân</t>
  </si>
  <si>
    <t>Đặng Văn Nhất- 
Nông dân</t>
  </si>
  <si>
    <t>Chảo Thị Mấy -
 Nông dân</t>
  </si>
  <si>
    <t>Đào văn Cường - 
Nông dân</t>
  </si>
  <si>
    <t>Hoàng Thị Thoa -
 Nông dân</t>
  </si>
  <si>
    <t>Hà Mạnh Thuyết - 
Công nhân</t>
  </si>
  <si>
    <t>Vàng Thị Phượng -
 Nông dân</t>
  </si>
  <si>
    <t>Hoàng Văn Huấn - 
Nông dân</t>
  </si>
  <si>
    <t>Nguyễn Thị Thành
 Nông dân</t>
  </si>
  <si>
    <t>KS</t>
  </si>
  <si>
    <t>Đặng Văn Tuấn
- Làm ruộng</t>
  </si>
  <si>
    <t>Đặng Thị Hồng
- Làm ruộng</t>
  </si>
  <si>
    <t>Tống Mạnh Hưng - Tự do</t>
  </si>
  <si>
    <t>Cò Thị Thoa - Tự do</t>
  </si>
  <si>
    <t xml:space="preserve">Nguyễn Trường Lai ( Đã chết )   </t>
  </si>
  <si>
    <t>Trần Thị Huyền - Làm ruộng</t>
  </si>
  <si>
    <t>Vương Văn Ân</t>
  </si>
  <si>
    <t xml:space="preserve">Trần Thị Lan </t>
  </si>
  <si>
    <t>Nguyễn Văn Hải - Làm ruộng</t>
  </si>
  <si>
    <t>Lèng Thị Vả - Làm ruộng</t>
  </si>
  <si>
    <t xml:space="preserve">Lù Văn Thủy                - Làm ruộng </t>
  </si>
  <si>
    <t>Nguyễn Thị Thoan - Làm ruộng</t>
  </si>
  <si>
    <t>Ma Seo Thìn
- Làm ruộng</t>
  </si>
  <si>
    <t>Triệu Thị Dí
- Làm ruộng</t>
  </si>
  <si>
    <t>Cư Seo Chá - Tự do</t>
  </si>
  <si>
    <t>Sùng Thị Pằng - Tự do</t>
  </si>
  <si>
    <t xml:space="preserve">Bùi Xuân Hóa               - Làm ruộng </t>
  </si>
  <si>
    <t xml:space="preserve">Hoàng Thị Hảo - Làm ruộng </t>
  </si>
  <si>
    <t xml:space="preserve">Hà Văn Quỳnh               - Làm ruộng </t>
  </si>
  <si>
    <t xml:space="preserve">Phạm Thị Thái - Làm ruộng </t>
  </si>
  <si>
    <t>Lùng Sín Sần - Làm ruộng</t>
  </si>
  <si>
    <t>Hầu Mìn Thoàn - Làm ruộng</t>
  </si>
  <si>
    <t>Bàn Phúc Quỳnh - Tự do</t>
  </si>
  <si>
    <t xml:space="preserve">Lý Thị Mùi - Tự do </t>
  </si>
  <si>
    <t>Ma Seo Vư
- Làm ruộng</t>
  </si>
  <si>
    <t>Thào Thị Chá
- Làm ruộng</t>
  </si>
  <si>
    <t>Vàng Văn Thu - Làm ruộng</t>
  </si>
  <si>
    <t>Nguyễn Thị Thủy - LR</t>
  </si>
  <si>
    <t xml:space="preserve">Lý Văn Hậu </t>
  </si>
  <si>
    <t>Đặng Thị Nguyệt</t>
  </si>
  <si>
    <t>Lý Đức Yên- Làm ruộng</t>
  </si>
  <si>
    <t>Thèn Thị Hương- Làm ruộng</t>
  </si>
  <si>
    <t>Trương Phúc Vinh
- Tự do</t>
  </si>
  <si>
    <t>Lý Thị Hương- Làm ruộng</t>
  </si>
  <si>
    <t xml:space="preserve">Nguyễn Ngọc  Hân - Tự do </t>
  </si>
  <si>
    <t xml:space="preserve">Bàn Thị Kim - Tự do </t>
  </si>
  <si>
    <t>Lê Xuân Thiệp - Tự do</t>
  </si>
  <si>
    <t>Đặng Thị Minh - Tự do</t>
  </si>
  <si>
    <t xml:space="preserve">Nguyễn Việt Bách - Tự do </t>
  </si>
  <si>
    <t>Phùng Thị Yến - Tự do</t>
  </si>
  <si>
    <t>Phạm Văn Thiết
- Làm ruộng</t>
  </si>
  <si>
    <t>Trần Thị Vui
- Làm ruộng</t>
  </si>
  <si>
    <t>Lìn T Dũng- Nông dân</t>
  </si>
  <si>
    <t>Vũ Thị Thơm- Nông dân</t>
  </si>
  <si>
    <t>Gìang Seo Vềnh
- Làm ruộng</t>
  </si>
  <si>
    <t>Sùng Thị Sú
- Làm ruộng</t>
  </si>
  <si>
    <t>Thào Seo Chung
- Làm ruộng</t>
  </si>
  <si>
    <t>Cư Thị Tấu
- Làm ruộng</t>
  </si>
  <si>
    <t>Lý V Si - Nông dân</t>
  </si>
  <si>
    <t>Sùng T Hợp -Nông dân</t>
  </si>
  <si>
    <t>Lý V Út - Nông dân</t>
  </si>
  <si>
    <t>Lý T Ba - Nông dân</t>
  </si>
  <si>
    <t>Lương V  Phú -Nông dân</t>
  </si>
  <si>
    <t>Ngô TPhượng- Nông dân</t>
  </si>
  <si>
    <t>Hoàng V Luật - Nông dân</t>
  </si>
  <si>
    <t>Phạm Thị Lan- Nông dân</t>
  </si>
  <si>
    <t>Bùi Thế Toan- Nông dân</t>
  </si>
  <si>
    <t>Phạm Thị Tươi - Nông dân</t>
  </si>
  <si>
    <t>Hoàng V Pặt - Nông dân</t>
  </si>
  <si>
    <t>Lý T Lan - Nông dân</t>
  </si>
  <si>
    <t>Cao T Huy - Nông dân</t>
  </si>
  <si>
    <t>Trịnh T Tâm- Nông dân</t>
  </si>
  <si>
    <t>Vàng Văn Sin -Nông dân</t>
  </si>
  <si>
    <t>Lý Thị Năm -Nông dân</t>
  </si>
  <si>
    <t>Đỗ Thành Long-Nông dân</t>
  </si>
  <si>
    <t>Phan Thị Hoàn - Nông dân</t>
  </si>
  <si>
    <t>Thào Seo Phủ
- Làm ruộng</t>
  </si>
  <si>
    <t>Ma Thị Xoa
- Làm ruộng</t>
  </si>
  <si>
    <t>Gìang Seo Tú 
- Làm ruộng</t>
  </si>
  <si>
    <t>Vàng Thị Ká
- Làm ruộng</t>
  </si>
  <si>
    <t>Lù Văn Cường-Làm ruộng</t>
  </si>
  <si>
    <t>Lý Thị Tình-Làm ruộng</t>
  </si>
  <si>
    <t>Sùng Seo Là
- Làm ruộng</t>
  </si>
  <si>
    <t>Sủng Thị Gánh
- Làm ruộng</t>
  </si>
  <si>
    <t>Sùng Quốc Thành-Làm ruộng</t>
  </si>
  <si>
    <t>Nguyễn Thị Tươi-Làm ruộng</t>
  </si>
  <si>
    <t>Lý Văn Sơn-Làm ruộng</t>
  </si>
  <si>
    <t>Hà Thị Vấn-Làm ruộng</t>
  </si>
  <si>
    <t>Ma Seo Nếnh-Nông dân</t>
  </si>
  <si>
    <t>Thào Thị Dúng-Nông dân</t>
  </si>
  <si>
    <t>Giàng Seo Giang - Làm ruộng</t>
  </si>
  <si>
    <t>Thào Thị Sy -    Làm ruộng</t>
  </si>
  <si>
    <t>Vàng Seo Sáng - Làm ruộng</t>
  </si>
  <si>
    <t>Hầu Thị Gánh - Làm ruộng</t>
  </si>
  <si>
    <t>Sùng Thị Chư - Làm ruộng</t>
  </si>
  <si>
    <t>Giàng Seo Váng - Làm ruộng</t>
  </si>
  <si>
    <t>Ma Thị Chư -    Làm ruộng</t>
  </si>
  <si>
    <t>Trần Bá Hưng - Làm ruộng</t>
  </si>
  <si>
    <t>Nguyễn Thị Thu Hường - Làm ruộng</t>
  </si>
  <si>
    <t>Ma Seo Chùa-Nông dân</t>
  </si>
  <si>
    <t>Giàng Thị Dín-Nông dân</t>
  </si>
  <si>
    <t>Sủng Seo Phù -  Làm ruộng</t>
  </si>
  <si>
    <t>Vàng Thị Sự -   Làm ruộng</t>
  </si>
  <si>
    <t>Đã mất</t>
  </si>
  <si>
    <t>Hoàng Thị Thu-Nông dân</t>
  </si>
  <si>
    <t>Giàng Seo Sử -  Làm ruộng</t>
  </si>
  <si>
    <t>Lù Thị Chư -     Làm ruộng</t>
  </si>
  <si>
    <t>Lù Seo Quáng - Làm ruộng</t>
  </si>
  <si>
    <t>Giàng Thị Sung - Làm ruộng</t>
  </si>
  <si>
    <t>Vũ Đức Hải - Công nhân</t>
  </si>
  <si>
    <t>Thèn Thị Vui - Nông dân</t>
  </si>
  <si>
    <t>Bàn Văn Chày - Làm ruộng</t>
  </si>
  <si>
    <t>Đặng Thị Thắm - Làm ruộng</t>
  </si>
  <si>
    <t>Cháp A Còi-Nông dân</t>
  </si>
  <si>
    <t>Bàn Thị Thương-Nông dân</t>
  </si>
  <si>
    <t>Lý Văn Hợi -     Làm ruộng</t>
  </si>
  <si>
    <t>Hoàng Thị Hoa - Làm ruộng</t>
  </si>
  <si>
    <t>Ly Seo Páo -     Làm ruộng</t>
  </si>
  <si>
    <t>Sùng Thị Chá - Làm ruộng</t>
  </si>
  <si>
    <t>Tăng Xuân Tuyên - LR</t>
  </si>
  <si>
    <t>Hoàng Thị Thu Trang - LR</t>
  </si>
  <si>
    <t>Lê Văn Ngọc - LR</t>
  </si>
  <si>
    <t>Lò Thị Hồng - LR</t>
  </si>
  <si>
    <t>Lương Văn Thành- Làm ruộng</t>
  </si>
  <si>
    <t>Đào Thị Huệ- Làm ruộng</t>
  </si>
  <si>
    <t>Bàn Văn Biên - LR</t>
  </si>
  <si>
    <t>Triệu Thị Tình - LR</t>
  </si>
  <si>
    <t>Bàn Văn Tán- Làm ruộng</t>
  </si>
  <si>
    <t>Lý Thị Bôi- Làm ruộng</t>
  </si>
  <si>
    <t>Hoàng Văn Lê - LR</t>
  </si>
  <si>
    <t>Lý Thị Liên - LR</t>
  </si>
  <si>
    <t>Bàn Văn Khởi - LR</t>
  </si>
  <si>
    <t xml:space="preserve">Bàn Thị Chuyển - LR </t>
  </si>
  <si>
    <t>Trương Văn Sang - LR</t>
  </si>
  <si>
    <t>Triệu Thị Mến - LR</t>
  </si>
  <si>
    <t xml:space="preserve">Vũ Đức Toản - LR </t>
  </si>
  <si>
    <t xml:space="preserve">Phạm Vân Anh - LR </t>
  </si>
  <si>
    <t>Đoàn Văn Mong- Làm ruộng</t>
  </si>
  <si>
    <t>Triệu Thị Hoa- Làm ruộng</t>
  </si>
  <si>
    <t>Đoàn Văn Khôi - LR</t>
  </si>
  <si>
    <t>Hoàn Văn Sinh - LR</t>
  </si>
  <si>
    <t>Bàn Thị Hoa - LR</t>
  </si>
  <si>
    <t>Trần Văn Nản- Làm ruộng</t>
  </si>
  <si>
    <t>Triệu Thị Thu- Làm ruộng</t>
  </si>
  <si>
    <t>Vàng Phù Lực- Làm ruộng</t>
  </si>
  <si>
    <t>Hoàng Thị Quát- Làm ruộng</t>
  </si>
  <si>
    <t>Lương Thị Sen- Tự do</t>
  </si>
  <si>
    <t>Đặng Văn Xem- Làm ruộng</t>
  </si>
  <si>
    <t>Bàn Thị Phương- Làm ruộng</t>
  </si>
  <si>
    <t>Trần Văn Pháo- Làm ruộng</t>
  </si>
  <si>
    <t>Bàn Thị Hồng- Làm ruộng</t>
  </si>
  <si>
    <t>Bàn Văn  Diện- Làm ruộng</t>
  </si>
  <si>
    <t>Trương Thị Hương- Làm ruộng</t>
  </si>
  <si>
    <t>Trần Văn Máy- Làm ruộng</t>
  </si>
  <si>
    <t>Triệu Thị Thêm- Làm ruộng</t>
  </si>
  <si>
    <t>Đặng Văn Kiên- Làm ruộng</t>
  </si>
  <si>
    <t>Trần Thị Lan- Làm ruộng</t>
  </si>
  <si>
    <t>Lô Văn Cường
- Làm ruộng</t>
  </si>
  <si>
    <t>Phạm Thị Giáo
- Làm ruộng</t>
  </si>
  <si>
    <t>Đặng Thành Trung-Làm ruộng</t>
  </si>
  <si>
    <t>Lý Thị Lan-Làm ruộng</t>
  </si>
  <si>
    <t>Bàn Văn Hán-Làm ruộng</t>
  </si>
  <si>
    <t>Lý Thị Sắm-Làm ruộng</t>
  </si>
  <si>
    <t>Lù Văn Thành- Làm ruộng</t>
  </si>
  <si>
    <t>Đặng Thị Thủy- Làm Ruộng</t>
  </si>
  <si>
    <t>Đặng Văn Bằng-Làm ruộng</t>
  </si>
  <si>
    <t>Lục Thị Hồng-Làm ruộng</t>
  </si>
  <si>
    <t>Đặng Văn Quang-Làm ruộng</t>
  </si>
  <si>
    <t>Bàn Thị Tâm-Làm ruộng</t>
  </si>
  <si>
    <t>Bàn Văn Thọ-Làm ruộng</t>
  </si>
  <si>
    <t>Bàn Thị Ngay-Làm ruộng</t>
  </si>
  <si>
    <t>Đặng Văn Phương - Làm ruộng</t>
  </si>
  <si>
    <t>Lý Thị Mỳ - Làm ruộng</t>
  </si>
  <si>
    <t>Bàn Văn Hùng- Làm ruộng</t>
  </si>
  <si>
    <t>Đặng Thị Nga-Làm ruộng</t>
  </si>
  <si>
    <t>Vũ Văn Trung-Làm ruộng</t>
  </si>
  <si>
    <t>Lý Thị Kim-Làm ruộng</t>
  </si>
  <si>
    <t>Đặng Văn Hiền - Làm ruộng</t>
  </si>
  <si>
    <t>Đặng Thị Lý - Làm ruộng</t>
  </si>
  <si>
    <t>Lý Văn Thanh-Làm ruộng</t>
  </si>
  <si>
    <t>Lý Thị Hương-Làm ruộng</t>
  </si>
  <si>
    <t>Bàn Văn Sáng -Làm ruộng</t>
  </si>
  <si>
    <t>Lý Thị Hắn- Làm ruộng</t>
  </si>
  <si>
    <t>Ngô Văn Hà- Làm ruộng</t>
  </si>
  <si>
    <t>Hoàng Thị Hà- Làm ruộng</t>
  </si>
  <si>
    <t>(Kèm theo công văn số…………………….ngày………………..của……………………………………)</t>
  </si>
  <si>
    <t>BiÓu 2</t>
  </si>
  <si>
    <t>A. DiÖn chÝnh thøc</t>
  </si>
  <si>
    <t>Vàng Văn Siểng - LĐTD</t>
  </si>
  <si>
    <t>Lý Thị Hợi - LĐTD</t>
  </si>
  <si>
    <t>Vàng Seo Pùa
- Làm ruộng</t>
  </si>
  <si>
    <t>Giàng Thị Cẩu
- Làm ruộng</t>
  </si>
  <si>
    <t>Sùng A Dìn - Làm ruộng</t>
  </si>
  <si>
    <t>Vàng Thị Séng - Làm ruộng</t>
  </si>
  <si>
    <t>Sần Suấn Dìn - Làm ruộng</t>
  </si>
  <si>
    <t>Vũ Thị Dinh - Làm ruộng</t>
  </si>
  <si>
    <t>Lý Văn Thưởng
- Làm ruộng</t>
  </si>
  <si>
    <t>Phùng Thị Quí
- Làm ruộng</t>
  </si>
  <si>
    <t>Sìn Văn Lợi - Làm ruộng</t>
  </si>
  <si>
    <t>Lại Thị Bích - Làm ruộng</t>
  </si>
  <si>
    <t>Tẩn Khái Phà
- Làm ruộng</t>
  </si>
  <si>
    <t>Lý Thị Dậu
- Làm ruộng</t>
  </si>
  <si>
    <t>Lý Văn Chu - Làm ruộng</t>
  </si>
  <si>
    <t>Hoàng Thị Yên - Làm ruộng</t>
  </si>
  <si>
    <t>Đặng Văn Quý - Làm ruộng</t>
  </si>
  <si>
    <t>Hoàng Thị Lan - Làm ruộng</t>
  </si>
  <si>
    <t>Lý Văn Phúc - Làm ruộng</t>
  </si>
  <si>
    <t>Hoàng Thị Kín - Làm ruộng</t>
  </si>
  <si>
    <t>Hoàng Văn Yêu - Làm ruộng</t>
  </si>
  <si>
    <t>Lý Thị Lợi - Làm ruộng</t>
  </si>
  <si>
    <t>Vương Văn Sẩu - Làm ruộng</t>
  </si>
  <si>
    <t>Liêng Thị Sưu - Làm ruộng</t>
  </si>
  <si>
    <t>Phạm Quang Hải - LĐTD</t>
  </si>
  <si>
    <t>Đào Thị Thoan - Giáo viên</t>
  </si>
  <si>
    <t>Vương Lệ Thu - Làm ruộng</t>
  </si>
  <si>
    <t>Châu Xuân Dũng - Làm ruộng</t>
  </si>
  <si>
    <t>Lý Thị Thắm - Làm ruộng</t>
  </si>
  <si>
    <t>Hoàng Văn Trường
- Làm ruộng</t>
  </si>
  <si>
    <t>Lý Thị Hương
- Làm ruộng</t>
  </si>
  <si>
    <t>Vàng Văn Tiến - Làm ruộng</t>
  </si>
  <si>
    <t>Chảo Thị Thúy - Làm ruộng</t>
  </si>
  <si>
    <t xml:space="preserve">Bùi Xuân Hà </t>
  </si>
  <si>
    <t>Hoàng Thị Tươi - LĐTD</t>
  </si>
  <si>
    <t>Lại Xuân Thành</t>
  </si>
  <si>
    <t>Vàng Thị Nón</t>
  </si>
  <si>
    <t>Giàng Văn Chứ</t>
  </si>
  <si>
    <t>Hoàng Thị Thêu</t>
  </si>
  <si>
    <t>Đặng Văn Đảng- trồng trọt</t>
  </si>
  <si>
    <t>Nùng Thị Vui- Trồng trọt</t>
  </si>
  <si>
    <t>Lý Tiến Dũng - Trồng trọt</t>
  </si>
  <si>
    <t>Lý Thị Quyết - Trồng trọt</t>
  </si>
  <si>
    <t>Đặng Văn Cường</t>
  </si>
  <si>
    <t>Trần Thị Giang</t>
  </si>
  <si>
    <t>Vũ Văn Dũng</t>
  </si>
  <si>
    <t>Lương Thị Phấn</t>
  </si>
  <si>
    <t>Nguyễn Xuân Quang</t>
  </si>
  <si>
    <t>Vương Thị Mai</t>
  </si>
  <si>
    <t>Nguyễn Thanh Toàn</t>
  </si>
  <si>
    <t>Hoàng Thị Hường</t>
  </si>
  <si>
    <t>Trang Văn Thành</t>
  </si>
  <si>
    <t>Thèn Thị Mai</t>
  </si>
  <si>
    <t>Đặng Văn Ngọc - Trồng trọt</t>
  </si>
  <si>
    <t>Lý thị Đào - Trồng trọt</t>
  </si>
  <si>
    <t>Lê Thanh Hải</t>
  </si>
  <si>
    <t>Nguyễn Thị Lâm</t>
  </si>
  <si>
    <t>Lý Văn Giang- Tự do</t>
  </si>
  <si>
    <t>Lò Thị Xuân - Tự do</t>
  </si>
  <si>
    <t>Chảo Thanh Minh- Làm ruộng</t>
  </si>
  <si>
    <t>Nguyễn Thị Hợp- Làm ruộng</t>
  </si>
  <si>
    <t>Sùng Seo Dìn
- Làm ruộng</t>
  </si>
  <si>
    <t>Giàng Thị Dín
- Làm ruộng</t>
  </si>
  <si>
    <t>Nguyễn Văn Vinh- Làm ruộng</t>
  </si>
  <si>
    <t>Đặng Thị Khánh - Làm ruộng</t>
  </si>
  <si>
    <t>Chảo Thanh Trường- Làm ruộng</t>
  </si>
  <si>
    <t>Lý Thị Liên-
Làm ruộng</t>
  </si>
  <si>
    <t>Lê Văn Vận- Làm ruộng</t>
  </si>
  <si>
    <t>Thàng Thanh Trang
- Làm ruộng</t>
  </si>
  <si>
    <t>Vàng Seo Sèng
- Làm ruộng</t>
  </si>
  <si>
    <t>Hảng Thị Dí
- Làm ruộng</t>
  </si>
  <si>
    <t>La Văn Đông- Làm ruộng</t>
  </si>
  <si>
    <t>Lý Thị Lan- Làm ruộng</t>
  </si>
  <si>
    <t>Vàng Văn Hùng
Làm ruộng</t>
  </si>
  <si>
    <t>Lừu Thị Hồ
Làm ruộng</t>
  </si>
  <si>
    <t>Bàn Văn Phúc- Làm ruộng</t>
  </si>
  <si>
    <t>Lý Thị Tâm-Làm ruộng</t>
  </si>
  <si>
    <t>Ma Seo Chính
- Làm ruộng</t>
  </si>
  <si>
    <t>Thào Thị Ly
- Làm ruộng</t>
  </si>
  <si>
    <t>Vàng  A Đức-
Làm ruộng</t>
  </si>
  <si>
    <t>Sìn Thị Mai- Làm ruộng</t>
  </si>
  <si>
    <t>Lý Văn Hải- Làm ruộng</t>
  </si>
  <si>
    <t>Lý Thị Thương
Làm ruộng</t>
  </si>
  <si>
    <t>Thào Seo Pùa-   Làm ruộng</t>
  </si>
  <si>
    <t>Cư Thị Dủ   - Làm ruộng</t>
  </si>
  <si>
    <t>Nguyễn Văn  Mạnh- Làm ruộng</t>
  </si>
  <si>
    <t>Vũ Thị Hương- Làm ruộng</t>
  </si>
  <si>
    <t>Sùng Seo Phềnh
Làm ruộng</t>
  </si>
  <si>
    <t>Ly Thị Ly
Làm ruộng</t>
  </si>
  <si>
    <t>VT4</t>
  </si>
  <si>
    <t>VT3</t>
  </si>
  <si>
    <t>II. Theo xã</t>
  </si>
  <si>
    <t>Xã Bản Phiệt</t>
  </si>
  <si>
    <t>Thị trấn Phong Hải</t>
  </si>
  <si>
    <t>Xã Phong Niên</t>
  </si>
  <si>
    <t>Xã Thái Niên</t>
  </si>
  <si>
    <t>Xã Xuân Quang</t>
  </si>
  <si>
    <t>TT Tằng Loỏng</t>
  </si>
  <si>
    <t>Xã Gia Phú</t>
  </si>
  <si>
    <t>Xã Sơn Hà</t>
  </si>
  <si>
    <t>Xã Sơn Hải</t>
  </si>
  <si>
    <t>B. Diện dự phòng</t>
  </si>
  <si>
    <t>Biểu 5</t>
  </si>
  <si>
    <t>THỐNG KÊ ĐIỂM KHẢO SÁT VÀO LỚP 6 PTDTNT</t>
  </si>
  <si>
    <t>Trường Tiểu học</t>
  </si>
  <si>
    <t>Môn</t>
  </si>
  <si>
    <t>Số lượng từng con điểm</t>
  </si>
  <si>
    <t>Tổng số bài thi</t>
  </si>
  <si>
    <t>T.Việt</t>
  </si>
  <si>
    <t>TH Phong Niên</t>
  </si>
  <si>
    <t>TH  Phong Hải</t>
  </si>
  <si>
    <t>TH  Thái Niên</t>
  </si>
  <si>
    <t>TH Xuân Quang</t>
  </si>
  <si>
    <t xml:space="preserve">TH Gia Phú </t>
  </si>
  <si>
    <t>Trường TH Phú Nhuận</t>
  </si>
  <si>
    <t>TH Xuân Giao</t>
  </si>
  <si>
    <t>TH Sơn Hà</t>
  </si>
  <si>
    <t>TH Xã Lu</t>
  </si>
  <si>
    <t>Toàn huyện</t>
  </si>
  <si>
    <t>I. Theo điểm xét tuyển (xếp theo điểm từ cao xuống thấp)</t>
  </si>
  <si>
    <r>
      <t>DANH SÁCH</t>
    </r>
    <r>
      <rPr>
        <b/>
        <sz val="14"/>
        <rFont val=".VnTimeH"/>
        <family val="2"/>
      </rPr>
      <t xml:space="preserve">
häc sinh tróng tuyÓn vµo</t>
    </r>
    <r>
      <rPr>
        <b/>
        <sz val="14"/>
        <rFont val="Times New Roman"/>
        <family val="1"/>
      </rPr>
      <t xml:space="preserve"> LỚP 6 </t>
    </r>
    <r>
      <rPr>
        <b/>
        <sz val="14"/>
        <rFont val=".VnTimeH"/>
        <family val="2"/>
      </rPr>
      <t xml:space="preserve">tr­êng ptdtnt </t>
    </r>
    <r>
      <rPr>
        <b/>
        <sz val="14"/>
        <rFont val="Times New Roman"/>
        <family val="1"/>
      </rPr>
      <t>THCS&amp;THPT HUYỆN</t>
    </r>
    <r>
      <rPr>
        <b/>
        <sz val="14"/>
        <rFont val=".VnTimeH"/>
        <family val="2"/>
      </rPr>
      <t xml:space="preserve"> </t>
    </r>
    <r>
      <rPr>
        <b/>
        <sz val="14"/>
        <rFont val="Times New Roman"/>
        <family val="1"/>
      </rPr>
      <t xml:space="preserve">BẢO THẮNG </t>
    </r>
    <r>
      <rPr>
        <b/>
        <sz val="14"/>
        <rFont val=".VnTimeH"/>
        <family val="2"/>
      </rPr>
      <t>n¨m häc 2019 - 2020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</si>
</sst>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/m/yyyy"/>
  </numFmts>
  <fonts count="51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2"/>
    </font>
    <font>
      <sz val="10"/>
      <name val=".VnTime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0"/>
    </font>
    <font>
      <b/>
      <sz val="14"/>
      <name val=".VnTimeH"/>
      <family val="2"/>
    </font>
    <font>
      <i/>
      <sz val="12"/>
      <name val="Times New Roman"/>
      <family val="1"/>
    </font>
    <font>
      <b/>
      <sz val="13"/>
      <name val=".VnTime"/>
      <family val="2"/>
    </font>
    <font>
      <b/>
      <sz val="12"/>
      <name val=".VnTim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/>
      <top style="thin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12" fillId="0" borderId="3" applyNumberFormat="0" applyFill="0" applyAlignment="0" applyProtection="0"/>
    <xf numFmtId="0" fontId="3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 quotePrefix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 quotePrefix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6" fillId="0" borderId="12" xfId="57" applyNumberFormat="1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left" vertical="center" wrapText="1"/>
      <protection/>
    </xf>
    <xf numFmtId="14" fontId="6" fillId="0" borderId="12" xfId="56" applyNumberFormat="1" applyFont="1" applyFill="1" applyBorder="1" applyAlignment="1" applyProtection="1">
      <alignment horizontal="center" vertical="center" wrapText="1"/>
      <protection/>
    </xf>
    <xf numFmtId="14" fontId="6" fillId="0" borderId="12" xfId="56" applyNumberFormat="1" applyFont="1" applyFill="1" applyBorder="1" applyAlignment="1" applyProtection="1" quotePrefix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3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justify"/>
      <protection/>
    </xf>
    <xf numFmtId="0" fontId="6" fillId="0" borderId="23" xfId="0" applyFont="1" applyBorder="1" applyAlignment="1">
      <alignment horizontal="center" vertical="justify" wrapText="1"/>
    </xf>
    <xf numFmtId="0" fontId="6" fillId="0" borderId="12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49" fontId="6" fillId="0" borderId="12" xfId="56" applyNumberFormat="1" applyFont="1" applyFill="1" applyBorder="1" applyAlignment="1" applyProtection="1" quotePrefix="1">
      <alignment horizontal="center" vertical="center" wrapText="1"/>
      <protection/>
    </xf>
    <xf numFmtId="0" fontId="6" fillId="31" borderId="24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justify"/>
    </xf>
    <xf numFmtId="0" fontId="6" fillId="0" borderId="12" xfId="57" applyFont="1" applyBorder="1" applyAlignment="1">
      <alignment horizontal="center" vertical="center"/>
      <protection/>
    </xf>
    <xf numFmtId="0" fontId="6" fillId="31" borderId="12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/>
    </xf>
    <xf numFmtId="0" fontId="6" fillId="31" borderId="23" xfId="57" applyFont="1" applyFill="1" applyBorder="1" applyAlignment="1">
      <alignment horizontal="center" vertical="center"/>
      <protection/>
    </xf>
    <xf numFmtId="0" fontId="2" fillId="31" borderId="0" xfId="0" applyFont="1" applyFill="1" applyAlignment="1">
      <alignment horizontal="center" vertical="center"/>
    </xf>
    <xf numFmtId="0" fontId="3" fillId="31" borderId="10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horizontal="center" vertical="center"/>
    </xf>
    <xf numFmtId="0" fontId="6" fillId="31" borderId="12" xfId="57" applyFont="1" applyFill="1" applyBorder="1" applyAlignment="1">
      <alignment horizontal="center" vertical="center"/>
      <protection/>
    </xf>
    <xf numFmtId="0" fontId="6" fillId="31" borderId="23" xfId="0" applyFont="1" applyFill="1" applyBorder="1" applyAlignment="1">
      <alignment horizontal="center"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49" fontId="6" fillId="31" borderId="19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57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14" fontId="6" fillId="0" borderId="3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57" applyFont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6" fillId="31" borderId="31" xfId="0" applyFont="1" applyFill="1" applyBorder="1" applyAlignment="1">
      <alignment horizontal="center" vertical="center"/>
    </xf>
    <xf numFmtId="0" fontId="9" fillId="31" borderId="12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 wrapText="1"/>
    </xf>
    <xf numFmtId="0" fontId="6" fillId="31" borderId="0" xfId="0" applyFont="1" applyFill="1" applyBorder="1" applyAlignment="1">
      <alignment horizontal="center" vertical="center"/>
    </xf>
    <xf numFmtId="0" fontId="15" fillId="31" borderId="16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30" borderId="32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 quotePrefix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7" fillId="3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0" borderId="33" xfId="57" applyNumberFormat="1" applyFont="1" applyBorder="1" applyAlignment="1">
      <alignment horizontal="center" vertical="center"/>
      <protection/>
    </xf>
    <xf numFmtId="0" fontId="2" fillId="0" borderId="27" xfId="57" applyFont="1" applyBorder="1" applyAlignment="1">
      <alignment vertical="center"/>
      <protection/>
    </xf>
    <xf numFmtId="0" fontId="6" fillId="0" borderId="16" xfId="0" applyFont="1" applyBorder="1" applyAlignment="1">
      <alignment horizontal="left" vertical="center"/>
    </xf>
    <xf numFmtId="0" fontId="2" fillId="0" borderId="30" xfId="57" applyFont="1" applyBorder="1" applyAlignment="1">
      <alignment vertical="center"/>
      <protection/>
    </xf>
    <xf numFmtId="0" fontId="6" fillId="0" borderId="18" xfId="0" applyFont="1" applyBorder="1" applyAlignment="1">
      <alignment horizontal="left" vertical="center"/>
    </xf>
    <xf numFmtId="0" fontId="11" fillId="0" borderId="23" xfId="57" applyFont="1" applyBorder="1" applyAlignment="1">
      <alignment horizontal="center" vertical="center"/>
      <protection/>
    </xf>
    <xf numFmtId="14" fontId="11" fillId="0" borderId="23" xfId="57" applyNumberFormat="1" applyFont="1" applyBorder="1" applyAlignment="1">
      <alignment horizontal="center" vertical="center"/>
      <protection/>
    </xf>
    <xf numFmtId="181" fontId="6" fillId="0" borderId="19" xfId="0" applyNumberFormat="1" applyFont="1" applyBorder="1" applyAlignment="1">
      <alignment horizontal="center" vertical="center" wrapText="1"/>
    </xf>
    <xf numFmtId="0" fontId="11" fillId="0" borderId="23" xfId="57" applyFont="1" applyBorder="1" applyAlignment="1">
      <alignment horizontal="center" vertical="justify"/>
      <protection/>
    </xf>
    <xf numFmtId="0" fontId="2" fillId="32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4" fontId="11" fillId="0" borderId="23" xfId="57" applyNumberFormat="1" applyFont="1" applyBorder="1" applyAlignment="1" quotePrefix="1">
      <alignment horizontal="center" vertical="center"/>
      <protection/>
    </xf>
    <xf numFmtId="0" fontId="9" fillId="31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1" borderId="12" xfId="0" applyFont="1" applyFill="1" applyBorder="1" applyAlignment="1">
      <alignment horizontal="left" vertical="center" wrapText="1"/>
    </xf>
    <xf numFmtId="14" fontId="6" fillId="31" borderId="12" xfId="56" applyNumberFormat="1" applyFont="1" applyFill="1" applyBorder="1" applyAlignment="1" applyProtection="1">
      <alignment horizontal="center" vertical="center" wrapText="1"/>
      <protection/>
    </xf>
    <xf numFmtId="0" fontId="6" fillId="31" borderId="12" xfId="0" applyFont="1" applyFill="1" applyBorder="1" applyAlignment="1">
      <alignment horizontal="left" vertical="center" wrapText="1"/>
    </xf>
    <xf numFmtId="0" fontId="6" fillId="31" borderId="32" xfId="0" applyFont="1" applyFill="1" applyBorder="1" applyAlignment="1">
      <alignment horizontal="center" vertical="center"/>
    </xf>
    <xf numFmtId="49" fontId="6" fillId="31" borderId="13" xfId="0" applyNumberFormat="1" applyFont="1" applyFill="1" applyBorder="1" applyAlignment="1">
      <alignment horizontal="center" vertical="center" wrapText="1"/>
    </xf>
    <xf numFmtId="49" fontId="6" fillId="31" borderId="14" xfId="0" applyNumberFormat="1" applyFont="1" applyFill="1" applyBorder="1" applyAlignment="1">
      <alignment horizontal="center" vertical="center" wrapText="1"/>
    </xf>
    <xf numFmtId="49" fontId="6" fillId="31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justify" wrapText="1"/>
    </xf>
    <xf numFmtId="0" fontId="8" fillId="31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0" fontId="6" fillId="0" borderId="10" xfId="57" applyFont="1" applyBorder="1" applyAlignment="1">
      <alignment horizontal="center" vertical="center"/>
      <protection/>
    </xf>
    <xf numFmtId="14" fontId="6" fillId="0" borderId="10" xfId="57" applyNumberFormat="1" applyFont="1" applyBorder="1" applyAlignment="1" quotePrefix="1">
      <alignment horizontal="center" vertical="center"/>
      <protection/>
    </xf>
    <xf numFmtId="0" fontId="6" fillId="0" borderId="10" xfId="57" applyFont="1" applyBorder="1" applyAlignment="1">
      <alignment horizontal="center" vertical="justify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31" borderId="10" xfId="57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30" borderId="10" xfId="0" applyFont="1" applyFill="1" applyBorder="1" applyAlignment="1">
      <alignment horizontal="center" vertical="center" wrapText="1"/>
    </xf>
    <xf numFmtId="14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57" applyNumberFormat="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6" fillId="0" borderId="10" xfId="0" applyNumberFormat="1" applyFont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justify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0" xfId="57" applyFont="1" applyBorder="1" applyAlignment="1">
      <alignment horizontal="left" vertical="center"/>
      <protection/>
    </xf>
    <xf numFmtId="0" fontId="6" fillId="0" borderId="10" xfId="57" applyFont="1" applyBorder="1" applyAlignment="1">
      <alignment horizontal="center" vertical="justify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30" borderId="10" xfId="0" applyFont="1" applyFill="1" applyBorder="1" applyAlignment="1" applyProtection="1">
      <alignment horizontal="center" vertical="center" wrapText="1"/>
      <protection locked="0"/>
    </xf>
    <xf numFmtId="181" fontId="6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quotePrefix="1">
      <alignment horizontal="center" vertical="center"/>
    </xf>
    <xf numFmtId="14" fontId="6" fillId="0" borderId="10" xfId="56" applyNumberFormat="1" applyFont="1" applyFill="1" applyBorder="1" applyAlignment="1" applyProtection="1" quotePrefix="1">
      <alignment horizontal="center" vertical="center" wrapText="1"/>
      <protection/>
    </xf>
    <xf numFmtId="181" fontId="6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justify"/>
    </xf>
    <xf numFmtId="14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56" applyFont="1" applyFill="1" applyBorder="1" applyAlignment="1" applyProtection="1" quotePrefix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49" fontId="6" fillId="31" borderId="0" xfId="0" applyNumberFormat="1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31" borderId="0" xfId="0" applyFont="1" applyFill="1" applyAlignment="1">
      <alignment horizontal="center" vertical="center" wrapText="1"/>
    </xf>
    <xf numFmtId="0" fontId="15" fillId="31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0" borderId="0" xfId="0" applyFont="1" applyFill="1" applyAlignment="1">
      <alignment horizontal="center" vertical="center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 quotePrefix="1">
      <alignment horizontal="center" vertical="center" wrapText="1"/>
    </xf>
    <xf numFmtId="0" fontId="10" fillId="30" borderId="10" xfId="0" applyFont="1" applyFill="1" applyBorder="1" applyAlignment="1">
      <alignment horizontal="center" wrapText="1"/>
    </xf>
    <xf numFmtId="49" fontId="6" fillId="30" borderId="10" xfId="0" applyNumberFormat="1" applyFont="1" applyFill="1" applyBorder="1" applyAlignment="1">
      <alignment horizontal="center" vertical="center"/>
    </xf>
    <xf numFmtId="49" fontId="6" fillId="30" borderId="10" xfId="57" applyNumberFormat="1" applyFont="1" applyFill="1" applyBorder="1" applyAlignment="1">
      <alignment horizontal="center" vertical="center"/>
      <protection/>
    </xf>
    <xf numFmtId="0" fontId="6" fillId="30" borderId="10" xfId="57" applyFont="1" applyFill="1" applyBorder="1" applyAlignment="1">
      <alignment vertical="center"/>
      <protection/>
    </xf>
    <xf numFmtId="0" fontId="6" fillId="30" borderId="10" xfId="57" applyFont="1" applyFill="1" applyBorder="1" applyAlignment="1">
      <alignment horizontal="center" vertical="center"/>
      <protection/>
    </xf>
    <xf numFmtId="14" fontId="6" fillId="30" borderId="10" xfId="57" applyNumberFormat="1" applyFont="1" applyFill="1" applyBorder="1" applyAlignment="1" quotePrefix="1">
      <alignment horizontal="center" vertical="center"/>
      <protection/>
    </xf>
    <xf numFmtId="0" fontId="6" fillId="30" borderId="10" xfId="57" applyFont="1" applyFill="1" applyBorder="1" applyAlignment="1">
      <alignment horizontal="center" vertical="justify"/>
      <protection/>
    </xf>
    <xf numFmtId="0" fontId="6" fillId="30" borderId="10" xfId="57" applyFont="1" applyFill="1" applyBorder="1" applyAlignment="1">
      <alignment horizontal="center" vertical="center" wrapText="1"/>
      <protection/>
    </xf>
    <xf numFmtId="0" fontId="10" fillId="30" borderId="10" xfId="0" applyFont="1" applyFill="1" applyBorder="1" applyAlignment="1">
      <alignment horizontal="center" vertical="center" wrapText="1"/>
    </xf>
    <xf numFmtId="49" fontId="6" fillId="30" borderId="10" xfId="57" applyNumberFormat="1" applyFont="1" applyFill="1" applyBorder="1" applyAlignment="1">
      <alignment horizontal="center" vertical="center" wrapText="1"/>
      <protection/>
    </xf>
    <xf numFmtId="0" fontId="6" fillId="30" borderId="10" xfId="57" applyFont="1" applyFill="1" applyBorder="1" applyAlignment="1">
      <alignment horizontal="left" vertical="center" wrapText="1"/>
      <protection/>
    </xf>
    <xf numFmtId="14" fontId="6" fillId="30" borderId="10" xfId="57" applyNumberFormat="1" applyFont="1" applyFill="1" applyBorder="1" applyAlignment="1">
      <alignment horizontal="center" vertical="center" wrapText="1"/>
      <protection/>
    </xf>
    <xf numFmtId="0" fontId="10" fillId="30" borderId="10" xfId="0" applyFont="1" applyFill="1" applyBorder="1" applyAlignment="1">
      <alignment horizontal="left" vertical="center" wrapText="1"/>
    </xf>
    <xf numFmtId="0" fontId="10" fillId="30" borderId="10" xfId="0" applyFont="1" applyFill="1" applyBorder="1" applyAlignment="1">
      <alignment horizontal="center" vertical="justify" wrapText="1"/>
    </xf>
    <xf numFmtId="0" fontId="8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/>
    </xf>
    <xf numFmtId="0" fontId="6" fillId="30" borderId="10" xfId="0" applyFont="1" applyFill="1" applyBorder="1" applyAlignment="1" quotePrefix="1">
      <alignment horizontal="center" vertical="center"/>
    </xf>
    <xf numFmtId="0" fontId="6" fillId="30" borderId="10" xfId="0" applyFont="1" applyFill="1" applyBorder="1" applyAlignment="1">
      <alignment horizontal="left" vertical="justify"/>
    </xf>
    <xf numFmtId="0" fontId="6" fillId="30" borderId="10" xfId="0" applyFont="1" applyFill="1" applyBorder="1" applyAlignment="1">
      <alignment horizontal="left" vertical="center"/>
    </xf>
    <xf numFmtId="14" fontId="6" fillId="30" borderId="10" xfId="57" applyNumberFormat="1" applyFont="1" applyFill="1" applyBorder="1" applyAlignment="1">
      <alignment horizontal="center" vertical="center"/>
      <protection/>
    </xf>
    <xf numFmtId="49" fontId="8" fillId="30" borderId="10" xfId="0" applyNumberFormat="1" applyFont="1" applyFill="1" applyBorder="1" applyAlignment="1">
      <alignment horizontal="center" vertical="center"/>
    </xf>
    <xf numFmtId="14" fontId="6" fillId="30" borderId="10" xfId="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49" fontId="6" fillId="30" borderId="10" xfId="0" applyNumberFormat="1" applyFont="1" applyFill="1" applyBorder="1" applyAlignment="1">
      <alignment vertical="center" wrapText="1"/>
    </xf>
    <xf numFmtId="49" fontId="6" fillId="30" borderId="10" xfId="56" applyNumberFormat="1" applyFont="1" applyFill="1" applyBorder="1" applyAlignment="1" applyProtection="1" quotePrefix="1">
      <alignment horizontal="center" vertical="center" wrapText="1"/>
      <protection/>
    </xf>
    <xf numFmtId="49" fontId="6" fillId="30" borderId="10" xfId="0" applyNumberFormat="1" applyFont="1" applyFill="1" applyBorder="1" applyAlignment="1" quotePrefix="1">
      <alignment horizontal="center" vertical="center" wrapText="1"/>
    </xf>
    <xf numFmtId="0" fontId="6" fillId="30" borderId="10" xfId="57" applyFont="1" applyFill="1" applyBorder="1" applyAlignment="1">
      <alignment horizontal="center" vertical="center"/>
      <protection/>
    </xf>
    <xf numFmtId="14" fontId="6" fillId="30" borderId="10" xfId="57" applyNumberFormat="1" applyFont="1" applyFill="1" applyBorder="1" applyAlignment="1" quotePrefix="1">
      <alignment horizontal="center" vertical="center" wrapText="1"/>
      <protection/>
    </xf>
    <xf numFmtId="0" fontId="10" fillId="30" borderId="10" xfId="0" applyFont="1" applyFill="1" applyBorder="1" applyAlignment="1" quotePrefix="1">
      <alignment horizontal="center" vertical="center" wrapText="1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 horizontal="center" vertical="center" wrapText="1"/>
    </xf>
    <xf numFmtId="14" fontId="6" fillId="30" borderId="10" xfId="0" applyNumberFormat="1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justify"/>
    </xf>
    <xf numFmtId="0" fontId="6" fillId="30" borderId="10" xfId="57" applyFont="1" applyFill="1" applyBorder="1" applyAlignment="1">
      <alignment horizontal="left" vertical="center"/>
      <protection/>
    </xf>
    <xf numFmtId="0" fontId="6" fillId="30" borderId="10" xfId="57" applyFont="1" applyFill="1" applyBorder="1" applyAlignment="1">
      <alignment horizontal="center" vertical="justify" wrapText="1"/>
      <protection/>
    </xf>
    <xf numFmtId="49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14" fontId="6" fillId="30" borderId="10" xfId="56" applyNumberFormat="1" applyFont="1" applyFill="1" applyBorder="1" applyAlignment="1" applyProtection="1">
      <alignment horizontal="center" vertical="center" wrapText="1"/>
      <protection/>
    </xf>
    <xf numFmtId="0" fontId="6" fillId="30" borderId="10" xfId="0" applyFont="1" applyFill="1" applyBorder="1" applyAlignment="1">
      <alignment horizontal="center" vertical="justify" wrapText="1"/>
    </xf>
    <xf numFmtId="49" fontId="6" fillId="30" borderId="10" xfId="56" applyNumberFormat="1" applyFont="1" applyFill="1" applyBorder="1" applyAlignment="1" applyProtection="1">
      <alignment horizontal="center" vertical="center" wrapText="1"/>
      <protection/>
    </xf>
    <xf numFmtId="49" fontId="10" fillId="30" borderId="10" xfId="0" applyNumberFormat="1" applyFont="1" applyFill="1" applyBorder="1" applyAlignment="1" quotePrefix="1">
      <alignment horizontal="center" vertical="center"/>
    </xf>
    <xf numFmtId="49" fontId="10" fillId="30" borderId="10" xfId="0" applyNumberFormat="1" applyFont="1" applyFill="1" applyBorder="1" applyAlignment="1">
      <alignment horizontal="center" vertical="center"/>
    </xf>
    <xf numFmtId="14" fontId="6" fillId="30" borderId="10" xfId="0" applyNumberFormat="1" applyFont="1" applyFill="1" applyBorder="1" applyAlignment="1">
      <alignment horizontal="left" vertical="center" wrapText="1"/>
    </xf>
    <xf numFmtId="14" fontId="6" fillId="30" borderId="10" xfId="0" applyNumberFormat="1" applyFont="1" applyFill="1" applyBorder="1" applyAlignment="1" quotePrefix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31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 quotePrefix="1">
      <alignment horizontal="center" vertical="center" wrapText="1"/>
    </xf>
    <xf numFmtId="0" fontId="6" fillId="31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14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30" borderId="36" xfId="0" applyFont="1" applyFill="1" applyBorder="1" applyAlignment="1">
      <alignment horizontal="center" vertical="center"/>
    </xf>
    <xf numFmtId="14" fontId="6" fillId="0" borderId="36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31" borderId="35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/>
    </xf>
    <xf numFmtId="0" fontId="6" fillId="31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181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justify"/>
    </xf>
    <xf numFmtId="0" fontId="6" fillId="0" borderId="35" xfId="57" applyFont="1" applyBorder="1" applyAlignment="1">
      <alignment horizontal="center" vertical="center"/>
      <protection/>
    </xf>
    <xf numFmtId="0" fontId="6" fillId="31" borderId="35" xfId="57" applyFont="1" applyFill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center"/>
      <protection/>
    </xf>
    <xf numFmtId="14" fontId="6" fillId="0" borderId="36" xfId="57" applyNumberFormat="1" applyFont="1" applyBorder="1" applyAlignment="1">
      <alignment horizontal="center" vertical="center"/>
      <protection/>
    </xf>
    <xf numFmtId="0" fontId="6" fillId="0" borderId="36" xfId="57" applyFont="1" applyBorder="1" applyAlignment="1">
      <alignment horizontal="center" vertical="justify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31" borderId="36" xfId="57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left" vertical="center" wrapText="1"/>
    </xf>
    <xf numFmtId="14" fontId="6" fillId="0" borderId="36" xfId="56" applyNumberFormat="1" applyFont="1" applyFill="1" applyBorder="1" applyAlignment="1" applyProtection="1" quotePrefix="1">
      <alignment horizontal="center" vertical="center" wrapText="1"/>
      <protection/>
    </xf>
    <xf numFmtId="0" fontId="6" fillId="0" borderId="36" xfId="0" applyFont="1" applyBorder="1" applyAlignment="1">
      <alignment horizontal="center" vertical="justify" wrapText="1"/>
    </xf>
    <xf numFmtId="49" fontId="6" fillId="0" borderId="35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 quotePrefix="1">
      <alignment horizontal="center" vertical="center" wrapText="1"/>
    </xf>
    <xf numFmtId="49" fontId="6" fillId="31" borderId="35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 quotePrefix="1">
      <alignment horizontal="center" vertical="center" wrapText="1"/>
    </xf>
    <xf numFmtId="0" fontId="8" fillId="31" borderId="36" xfId="0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 wrapText="1"/>
    </xf>
    <xf numFmtId="49" fontId="6" fillId="0" borderId="36" xfId="0" applyNumberFormat="1" applyFont="1" applyBorder="1" applyAlignment="1" quotePrefix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6" fillId="31" borderId="3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 quotePrefix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 quotePrefix="1">
      <alignment horizontal="center" vertical="center" wrapText="1"/>
    </xf>
    <xf numFmtId="0" fontId="10" fillId="31" borderId="10" xfId="0" applyFont="1" applyFill="1" applyBorder="1" applyAlignment="1">
      <alignment horizontal="center" wrapText="1"/>
    </xf>
    <xf numFmtId="49" fontId="6" fillId="31" borderId="10" xfId="0" applyNumberFormat="1" applyFont="1" applyFill="1" applyBorder="1" applyAlignment="1">
      <alignment horizontal="center" vertical="center"/>
    </xf>
    <xf numFmtId="49" fontId="6" fillId="31" borderId="10" xfId="57" applyNumberFormat="1" applyFont="1" applyFill="1" applyBorder="1" applyAlignment="1">
      <alignment horizontal="center" vertical="center"/>
      <protection/>
    </xf>
    <xf numFmtId="0" fontId="6" fillId="31" borderId="10" xfId="57" applyFont="1" applyFill="1" applyBorder="1" applyAlignment="1">
      <alignment vertical="center"/>
      <protection/>
    </xf>
    <xf numFmtId="0" fontId="6" fillId="31" borderId="10" xfId="57" applyFont="1" applyFill="1" applyBorder="1" applyAlignment="1">
      <alignment horizontal="center" vertical="center"/>
      <protection/>
    </xf>
    <xf numFmtId="0" fontId="6" fillId="31" borderId="10" xfId="57" applyFont="1" applyFill="1" applyBorder="1" applyAlignment="1">
      <alignment horizontal="center" vertical="justify"/>
      <protection/>
    </xf>
    <xf numFmtId="0" fontId="6" fillId="31" borderId="10" xfId="57" applyFont="1" applyFill="1" applyBorder="1" applyAlignment="1">
      <alignment horizontal="center" vertical="center" wrapText="1"/>
      <protection/>
    </xf>
    <xf numFmtId="0" fontId="10" fillId="31" borderId="10" xfId="0" applyFont="1" applyFill="1" applyBorder="1" applyAlignment="1">
      <alignment horizontal="center" vertical="center" wrapText="1"/>
    </xf>
    <xf numFmtId="49" fontId="6" fillId="31" borderId="10" xfId="57" applyNumberFormat="1" applyFont="1" applyFill="1" applyBorder="1" applyAlignment="1">
      <alignment horizontal="center" vertical="center" wrapText="1"/>
      <protection/>
    </xf>
    <xf numFmtId="0" fontId="6" fillId="31" borderId="10" xfId="57" applyFont="1" applyFill="1" applyBorder="1" applyAlignment="1">
      <alignment horizontal="left" vertical="center" wrapText="1"/>
      <protection/>
    </xf>
    <xf numFmtId="14" fontId="6" fillId="31" borderId="10" xfId="57" applyNumberFormat="1" applyFont="1" applyFill="1" applyBorder="1" applyAlignment="1">
      <alignment horizontal="center" vertical="center" wrapText="1"/>
      <protection/>
    </xf>
    <xf numFmtId="0" fontId="10" fillId="31" borderId="10" xfId="0" applyFont="1" applyFill="1" applyBorder="1" applyAlignment="1">
      <alignment horizontal="left" vertical="center" wrapText="1"/>
    </xf>
    <xf numFmtId="0" fontId="10" fillId="31" borderId="10" xfId="0" applyFont="1" applyFill="1" applyBorder="1" applyAlignment="1">
      <alignment horizontal="center" vertical="justify" wrapText="1"/>
    </xf>
    <xf numFmtId="0" fontId="8" fillId="31" borderId="10" xfId="0" applyFont="1" applyFill="1" applyBorder="1" applyAlignment="1">
      <alignment horizontal="center" vertical="center" wrapText="1"/>
    </xf>
    <xf numFmtId="14" fontId="6" fillId="31" borderId="10" xfId="57" applyNumberFormat="1" applyFont="1" applyFill="1" applyBorder="1" applyAlignment="1">
      <alignment horizontal="center" vertical="center"/>
      <protection/>
    </xf>
    <xf numFmtId="49" fontId="8" fillId="31" borderId="10" xfId="0" applyNumberFormat="1" applyFont="1" applyFill="1" applyBorder="1" applyAlignment="1">
      <alignment horizontal="center" vertical="center"/>
    </xf>
    <xf numFmtId="14" fontId="6" fillId="31" borderId="10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49" fontId="6" fillId="31" borderId="10" xfId="0" applyNumberFormat="1" applyFont="1" applyFill="1" applyBorder="1" applyAlignment="1">
      <alignment vertical="center" wrapText="1"/>
    </xf>
    <xf numFmtId="49" fontId="6" fillId="31" borderId="10" xfId="0" applyNumberFormat="1" applyFont="1" applyFill="1" applyBorder="1" applyAlignment="1" quotePrefix="1">
      <alignment horizontal="center" vertical="center" wrapText="1"/>
    </xf>
    <xf numFmtId="0" fontId="6" fillId="31" borderId="10" xfId="57" applyFont="1" applyFill="1" applyBorder="1" applyAlignment="1">
      <alignment horizontal="center" vertical="center"/>
      <protection/>
    </xf>
    <xf numFmtId="14" fontId="6" fillId="31" borderId="10" xfId="57" applyNumberFormat="1" applyFont="1" applyFill="1" applyBorder="1" applyAlignment="1" quotePrefix="1">
      <alignment horizontal="center" vertical="center" wrapText="1"/>
      <protection/>
    </xf>
    <xf numFmtId="0" fontId="10" fillId="31" borderId="10" xfId="0" applyFont="1" applyFill="1" applyBorder="1" applyAlignment="1" quotePrefix="1">
      <alignment horizontal="center" vertical="center" wrapText="1"/>
    </xf>
    <xf numFmtId="0" fontId="6" fillId="31" borderId="10" xfId="0" applyFont="1" applyFill="1" applyBorder="1" applyAlignment="1">
      <alignment horizontal="left" vertical="center"/>
    </xf>
    <xf numFmtId="14" fontId="6" fillId="31" borderId="10" xfId="0" applyNumberFormat="1" applyFont="1" applyFill="1" applyBorder="1" applyAlignment="1">
      <alignment horizontal="center" vertical="center"/>
    </xf>
    <xf numFmtId="0" fontId="6" fillId="31" borderId="10" xfId="57" applyFont="1" applyFill="1" applyBorder="1" applyAlignment="1">
      <alignment horizontal="left" vertical="center"/>
      <protection/>
    </xf>
    <xf numFmtId="0" fontId="6" fillId="31" borderId="10" xfId="0" applyFont="1" applyFill="1" applyBorder="1" applyAlignment="1">
      <alignment horizontal="center" wrapText="1"/>
    </xf>
    <xf numFmtId="14" fontId="6" fillId="31" borderId="10" xfId="56" applyNumberFormat="1" applyFont="1" applyFill="1" applyBorder="1" applyAlignment="1" applyProtection="1">
      <alignment horizontal="center" vertical="center" wrapText="1"/>
      <protection/>
    </xf>
    <xf numFmtId="0" fontId="6" fillId="31" borderId="10" xfId="0" applyFont="1" applyFill="1" applyBorder="1" applyAlignment="1">
      <alignment horizontal="center" vertical="justify" wrapText="1"/>
    </xf>
    <xf numFmtId="14" fontId="6" fillId="31" borderId="10" xfId="0" applyNumberFormat="1" applyFont="1" applyFill="1" applyBorder="1" applyAlignment="1">
      <alignment horizontal="left" vertical="center" wrapText="1"/>
    </xf>
    <xf numFmtId="14" fontId="6" fillId="31" borderId="10" xfId="0" applyNumberFormat="1" applyFont="1" applyFill="1" applyBorder="1" applyAlignment="1" quotePrefix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vertical="center" wrapText="1"/>
    </xf>
    <xf numFmtId="0" fontId="6" fillId="31" borderId="36" xfId="0" applyFont="1" applyFill="1" applyBorder="1" applyAlignment="1">
      <alignment horizontal="center" vertical="center"/>
    </xf>
    <xf numFmtId="49" fontId="6" fillId="31" borderId="36" xfId="0" applyNumberFormat="1" applyFont="1" applyFill="1" applyBorder="1" applyAlignment="1">
      <alignment horizontal="center" vertical="center" wrapText="1"/>
    </xf>
    <xf numFmtId="0" fontId="6" fillId="31" borderId="36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1" fillId="31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31" borderId="34" xfId="0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49" fontId="6" fillId="31" borderId="34" xfId="0" applyNumberFormat="1" applyFont="1" applyFill="1" applyBorder="1" applyAlignment="1">
      <alignment horizontal="center" vertical="center" wrapText="1"/>
    </xf>
    <xf numFmtId="49" fontId="6" fillId="31" borderId="35" xfId="0" applyNumberFormat="1" applyFont="1" applyFill="1" applyBorder="1" applyAlignment="1">
      <alignment horizontal="center" vertical="center" wrapText="1"/>
    </xf>
    <xf numFmtId="49" fontId="6" fillId="0" borderId="36" xfId="57" applyNumberFormat="1" applyFont="1" applyBorder="1" applyAlignment="1">
      <alignment horizontal="center" vertical="center"/>
      <protection/>
    </xf>
    <xf numFmtId="0" fontId="10" fillId="31" borderId="35" xfId="0" applyFont="1" applyFill="1" applyBorder="1" applyAlignment="1">
      <alignment horizontal="left" vertical="center" wrapText="1"/>
    </xf>
    <xf numFmtId="0" fontId="6" fillId="0" borderId="36" xfId="57" applyFont="1" applyBorder="1" applyAlignment="1">
      <alignment horizontal="left" vertical="center"/>
      <protection/>
    </xf>
    <xf numFmtId="49" fontId="6" fillId="31" borderId="35" xfId="0" applyNumberFormat="1" applyFont="1" applyFill="1" applyBorder="1" applyAlignment="1">
      <alignment vertical="center" wrapText="1"/>
    </xf>
    <xf numFmtId="0" fontId="6" fillId="31" borderId="35" xfId="0" applyFont="1" applyFill="1" applyBorder="1" applyAlignment="1">
      <alignment horizontal="left" vertical="center" wrapText="1"/>
    </xf>
    <xf numFmtId="49" fontId="6" fillId="31" borderId="35" xfId="0" applyNumberFormat="1" applyFont="1" applyFill="1" applyBorder="1" applyAlignment="1" quotePrefix="1">
      <alignment horizontal="center" vertical="center" wrapText="1"/>
    </xf>
    <xf numFmtId="0" fontId="6" fillId="31" borderId="35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31" borderId="36" xfId="57" applyFont="1" applyFill="1" applyBorder="1" applyAlignment="1">
      <alignment horizontal="center" vertical="center"/>
      <protection/>
    </xf>
    <xf numFmtId="14" fontId="10" fillId="0" borderId="36" xfId="0" applyNumberFormat="1" applyFont="1" applyBorder="1" applyAlignment="1" quotePrefix="1">
      <alignment horizontal="center" vertical="center"/>
    </xf>
    <xf numFmtId="14" fontId="6" fillId="31" borderId="36" xfId="57" applyNumberFormat="1" applyFont="1" applyFill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justify"/>
    </xf>
    <xf numFmtId="0" fontId="10" fillId="31" borderId="35" xfId="0" applyFont="1" applyFill="1" applyBorder="1" applyAlignment="1">
      <alignment horizontal="center" vertical="justify" wrapText="1"/>
    </xf>
    <xf numFmtId="0" fontId="6" fillId="31" borderId="36" xfId="57" applyFont="1" applyFill="1" applyBorder="1" applyAlignment="1">
      <alignment horizontal="center" vertical="justify"/>
      <protection/>
    </xf>
    <xf numFmtId="14" fontId="10" fillId="0" borderId="36" xfId="0" applyNumberFormat="1" applyFont="1" applyBorder="1" applyAlignment="1">
      <alignment horizontal="center" vertical="center"/>
    </xf>
    <xf numFmtId="0" fontId="6" fillId="31" borderId="36" xfId="57" applyFont="1" applyFill="1" applyBorder="1" applyAlignment="1">
      <alignment horizontal="center" vertical="center" wrapText="1"/>
      <protection/>
    </xf>
    <xf numFmtId="0" fontId="10" fillId="31" borderId="35" xfId="0" applyFont="1" applyFill="1" applyBorder="1" applyAlignment="1">
      <alignment horizontal="center" vertical="center" wrapText="1"/>
    </xf>
    <xf numFmtId="0" fontId="6" fillId="31" borderId="34" xfId="0" applyFont="1" applyFill="1" applyBorder="1" applyAlignment="1">
      <alignment horizontal="center" vertical="center" wrapText="1"/>
    </xf>
    <xf numFmtId="0" fontId="8" fillId="31" borderId="35" xfId="0" applyFont="1" applyFill="1" applyBorder="1" applyAlignment="1">
      <alignment horizontal="center" vertical="center" wrapText="1"/>
    </xf>
    <xf numFmtId="0" fontId="6" fillId="31" borderId="37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>
      <alignment horizontal="left" vertical="center" wrapText="1"/>
    </xf>
    <xf numFmtId="14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30" borderId="24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31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1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1" borderId="43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0" borderId="43" xfId="0" applyFont="1" applyFill="1" applyBorder="1" applyAlignment="1">
      <alignment horizontal="center" vertical="center"/>
    </xf>
    <xf numFmtId="0" fontId="6" fillId="31" borderId="36" xfId="57" applyFont="1" applyFill="1" applyBorder="1" applyAlignment="1">
      <alignment horizontal="left" vertical="center"/>
      <protection/>
    </xf>
    <xf numFmtId="0" fontId="2" fillId="30" borderId="42" xfId="0" applyFont="1" applyFill="1" applyBorder="1" applyAlignment="1">
      <alignment horizontal="center" vertical="center"/>
    </xf>
    <xf numFmtId="49" fontId="10" fillId="31" borderId="10" xfId="0" applyNumberFormat="1" applyFont="1" applyFill="1" applyBorder="1" applyAlignment="1">
      <alignment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/>
    </xf>
    <xf numFmtId="0" fontId="10" fillId="31" borderId="34" xfId="0" applyFont="1" applyFill="1" applyBorder="1" applyAlignment="1">
      <alignment horizontal="center" vertical="center" wrapText="1"/>
    </xf>
    <xf numFmtId="0" fontId="6" fillId="31" borderId="34" xfId="57" applyFont="1" applyFill="1" applyBorder="1" applyAlignment="1">
      <alignment horizontal="left" vertical="center" wrapText="1"/>
      <protection/>
    </xf>
    <xf numFmtId="0" fontId="6" fillId="31" borderId="34" xfId="57" applyFont="1" applyFill="1" applyBorder="1" applyAlignment="1">
      <alignment horizontal="center" vertical="center" wrapText="1"/>
      <protection/>
    </xf>
    <xf numFmtId="49" fontId="4" fillId="31" borderId="34" xfId="0" applyNumberFormat="1" applyFont="1" applyFill="1" applyBorder="1" applyAlignment="1">
      <alignment horizontal="center" vertical="center" wrapText="1"/>
    </xf>
    <xf numFmtId="0" fontId="6" fillId="31" borderId="34" xfId="0" applyFont="1" applyFill="1" applyBorder="1" applyAlignment="1">
      <alignment horizontal="left" vertical="center" wrapText="1"/>
    </xf>
    <xf numFmtId="14" fontId="6" fillId="31" borderId="34" xfId="0" applyNumberFormat="1" applyFont="1" applyFill="1" applyBorder="1" applyAlignment="1">
      <alignment horizontal="center" vertical="center" wrapText="1"/>
    </xf>
    <xf numFmtId="14" fontId="6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31" borderId="34" xfId="0" applyFont="1" applyFill="1" applyBorder="1" applyAlignment="1">
      <alignment horizontal="center" vertical="center" wrapText="1"/>
    </xf>
    <xf numFmtId="0" fontId="6" fillId="30" borderId="24" xfId="0" applyFont="1" applyFill="1" applyBorder="1" applyAlignment="1">
      <alignment horizontal="center" vertical="center"/>
    </xf>
    <xf numFmtId="49" fontId="8" fillId="31" borderId="35" xfId="0" applyNumberFormat="1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horizontal="left" vertical="center"/>
    </xf>
    <xf numFmtId="14" fontId="6" fillId="31" borderId="35" xfId="0" applyNumberFormat="1" applyFont="1" applyFill="1" applyBorder="1" applyAlignment="1">
      <alignment horizontal="center" vertical="center"/>
    </xf>
    <xf numFmtId="14" fontId="6" fillId="31" borderId="35" xfId="0" applyNumberFormat="1" applyFont="1" applyFill="1" applyBorder="1" applyAlignment="1">
      <alignment horizontal="center" vertical="center" wrapText="1"/>
    </xf>
    <xf numFmtId="0" fontId="10" fillId="31" borderId="35" xfId="0" applyFont="1" applyFill="1" applyBorder="1" applyAlignment="1">
      <alignment horizontal="center" vertical="center"/>
    </xf>
    <xf numFmtId="0" fontId="6" fillId="31" borderId="35" xfId="0" applyFont="1" applyFill="1" applyBorder="1" applyAlignment="1" quotePrefix="1">
      <alignment horizontal="center" vertical="center" wrapText="1"/>
    </xf>
    <xf numFmtId="49" fontId="6" fillId="31" borderId="35" xfId="0" applyNumberFormat="1" applyFont="1" applyFill="1" applyBorder="1" applyAlignment="1">
      <alignment horizontal="center" vertical="center"/>
    </xf>
    <xf numFmtId="0" fontId="6" fillId="31" borderId="35" xfId="0" applyFont="1" applyFill="1" applyBorder="1" applyAlignment="1">
      <alignment vertical="center"/>
    </xf>
    <xf numFmtId="14" fontId="6" fillId="31" borderId="34" xfId="57" applyNumberFormat="1" applyFont="1" applyFill="1" applyBorder="1" applyAlignment="1">
      <alignment horizontal="center" vertical="center" wrapText="1"/>
      <protection/>
    </xf>
    <xf numFmtId="0" fontId="6" fillId="31" borderId="35" xfId="0" applyFont="1" applyFill="1" applyBorder="1" applyAlignment="1" quotePrefix="1">
      <alignment horizontal="center" vertical="center"/>
    </xf>
    <xf numFmtId="0" fontId="6" fillId="31" borderId="35" xfId="0" applyFont="1" applyFill="1" applyBorder="1" applyAlignment="1">
      <alignment horizontal="left" vertical="justify"/>
    </xf>
    <xf numFmtId="0" fontId="6" fillId="31" borderId="34" xfId="57" applyFont="1" applyFill="1" applyBorder="1" applyAlignment="1">
      <alignment horizontal="center" vertical="center"/>
      <protection/>
    </xf>
    <xf numFmtId="0" fontId="10" fillId="31" borderId="35" xfId="0" applyFont="1" applyFill="1" applyBorder="1" applyAlignment="1">
      <alignment horizontal="center" wrapText="1"/>
    </xf>
    <xf numFmtId="49" fontId="6" fillId="31" borderId="35" xfId="57" applyNumberFormat="1" applyFont="1" applyFill="1" applyBorder="1" applyAlignment="1">
      <alignment horizontal="center" vertical="center"/>
      <protection/>
    </xf>
    <xf numFmtId="0" fontId="6" fillId="31" borderId="35" xfId="57" applyFont="1" applyFill="1" applyBorder="1" applyAlignment="1">
      <alignment vertical="center"/>
      <protection/>
    </xf>
    <xf numFmtId="0" fontId="6" fillId="31" borderId="35" xfId="57" applyFont="1" applyFill="1" applyBorder="1" applyAlignment="1">
      <alignment horizontal="center" vertical="center"/>
      <protection/>
    </xf>
    <xf numFmtId="0" fontId="6" fillId="31" borderId="35" xfId="57" applyFont="1" applyFill="1" applyBorder="1" applyAlignment="1">
      <alignment horizontal="center" vertical="justify"/>
      <protection/>
    </xf>
    <xf numFmtId="0" fontId="6" fillId="31" borderId="35" xfId="57" applyFont="1" applyFill="1" applyBorder="1" applyAlignment="1">
      <alignment horizontal="center" vertical="center" wrapText="1"/>
      <protection/>
    </xf>
    <xf numFmtId="14" fontId="6" fillId="31" borderId="35" xfId="57" applyNumberFormat="1" applyFont="1" applyFill="1" applyBorder="1" applyAlignment="1">
      <alignment horizontal="center" vertical="center"/>
      <protection/>
    </xf>
    <xf numFmtId="49" fontId="6" fillId="31" borderId="35" xfId="56" applyNumberFormat="1" applyFont="1" applyFill="1" applyBorder="1" applyAlignment="1" applyProtection="1" quotePrefix="1">
      <alignment horizontal="center" vertical="center" wrapText="1"/>
      <protection/>
    </xf>
    <xf numFmtId="49" fontId="6" fillId="31" borderId="35" xfId="56" applyNumberFormat="1" applyFont="1" applyFill="1" applyBorder="1" applyAlignment="1" applyProtection="1">
      <alignment horizontal="center" vertical="center" wrapText="1"/>
      <protection/>
    </xf>
    <xf numFmtId="49" fontId="10" fillId="31" borderId="35" xfId="0" applyNumberFormat="1" applyFont="1" applyFill="1" applyBorder="1" applyAlignment="1" quotePrefix="1">
      <alignment horizontal="center" vertical="center"/>
    </xf>
    <xf numFmtId="49" fontId="10" fillId="31" borderId="35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41" xfId="0" applyFont="1" applyBorder="1" applyAlignment="1">
      <alignment/>
    </xf>
    <xf numFmtId="0" fontId="10" fillId="0" borderId="36" xfId="0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6" xfId="57" applyNumberFormat="1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left" vertical="center"/>
      <protection/>
    </xf>
    <xf numFmtId="14" fontId="6" fillId="31" borderId="35" xfId="57" applyNumberFormat="1" applyFont="1" applyFill="1" applyBorder="1" applyAlignment="1" quotePrefix="1">
      <alignment horizontal="center" vertical="center"/>
      <protection/>
    </xf>
    <xf numFmtId="0" fontId="4" fillId="31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43" xfId="0" applyFont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vertical="center"/>
    </xf>
    <xf numFmtId="0" fontId="6" fillId="31" borderId="10" xfId="0" applyFont="1" applyFill="1" applyBorder="1" applyAlignment="1" quotePrefix="1">
      <alignment horizontal="center" vertical="center"/>
    </xf>
    <xf numFmtId="0" fontId="6" fillId="31" borderId="10" xfId="0" applyFont="1" applyFill="1" applyBorder="1" applyAlignment="1">
      <alignment horizontal="left" vertical="justify"/>
    </xf>
    <xf numFmtId="14" fontId="6" fillId="31" borderId="10" xfId="57" applyNumberFormat="1" applyFont="1" applyFill="1" applyBorder="1" applyAlignment="1" quotePrefix="1">
      <alignment horizontal="center" vertical="center"/>
      <protection/>
    </xf>
    <xf numFmtId="49" fontId="6" fillId="31" borderId="10" xfId="56" applyNumberFormat="1" applyFont="1" applyFill="1" applyBorder="1" applyAlignment="1" applyProtection="1" quotePrefix="1">
      <alignment horizontal="center" vertical="center" wrapText="1"/>
      <protection/>
    </xf>
    <xf numFmtId="49" fontId="6" fillId="31" borderId="10" xfId="56" applyNumberFormat="1" applyFont="1" applyFill="1" applyBorder="1" applyAlignment="1" applyProtection="1">
      <alignment horizontal="center" vertical="center" wrapText="1"/>
      <protection/>
    </xf>
    <xf numFmtId="49" fontId="10" fillId="31" borderId="10" xfId="0" applyNumberFormat="1" applyFont="1" applyFill="1" applyBorder="1" applyAlignment="1" quotePrefix="1">
      <alignment horizontal="center" vertical="center"/>
    </xf>
    <xf numFmtId="49" fontId="10" fillId="31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2" fillId="31" borderId="45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4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31" borderId="45" xfId="0" applyFont="1" applyFill="1" applyBorder="1" applyAlignment="1">
      <alignment horizontal="left" vertical="center"/>
    </xf>
    <xf numFmtId="0" fontId="1" fillId="31" borderId="43" xfId="0" applyFont="1" applyFill="1" applyBorder="1" applyAlignment="1">
      <alignment horizontal="left" vertical="center"/>
    </xf>
    <xf numFmtId="0" fontId="1" fillId="31" borderId="32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31"/>
  <sheetViews>
    <sheetView zoomScale="85" zoomScaleNormal="85" zoomScalePageLayoutView="0" workbookViewId="0" topLeftCell="E19">
      <selection activeCell="F149" sqref="F149:X149"/>
    </sheetView>
  </sheetViews>
  <sheetFormatPr defaultColWidth="8.796875" defaultRowHeight="15"/>
  <cols>
    <col min="1" max="1" width="5.5" style="3" customWidth="1"/>
    <col min="2" max="2" width="3.59765625" style="2" customWidth="1"/>
    <col min="3" max="5" width="3.59765625" style="3" customWidth="1"/>
    <col min="6" max="6" width="11.5" style="20" customWidth="1"/>
    <col min="7" max="7" width="6.09765625" style="20" customWidth="1"/>
    <col min="8" max="9" width="8.8984375" style="3" customWidth="1"/>
    <col min="10" max="10" width="18.5" style="3" customWidth="1"/>
    <col min="11" max="11" width="7.5" style="3" customWidth="1"/>
    <col min="12" max="12" width="15.59765625" style="3" customWidth="1"/>
    <col min="13" max="13" width="13.3984375" style="3" customWidth="1"/>
    <col min="14" max="15" width="14.5" style="3" customWidth="1"/>
    <col min="16" max="19" width="5" style="3" customWidth="1"/>
    <col min="20" max="21" width="6.3984375" style="76" customWidth="1"/>
    <col min="22" max="22" width="5" style="3" customWidth="1"/>
    <col min="23" max="23" width="4.09765625" style="76" customWidth="1"/>
    <col min="24" max="24" width="8.3984375" style="76" customWidth="1"/>
    <col min="25" max="25" width="7.3984375" style="123" customWidth="1"/>
    <col min="26" max="16384" width="9" style="3" customWidth="1"/>
  </cols>
  <sheetData>
    <row r="1" spans="1:25" ht="20.25">
      <c r="A1" s="542" t="s">
        <v>1189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11" t="s">
        <v>1188</v>
      </c>
      <c r="Y2" s="136"/>
    </row>
    <row r="3" spans="2:25" ht="15.75">
      <c r="B3" s="548"/>
      <c r="C3" s="548"/>
      <c r="D3" s="548"/>
      <c r="E3" s="548"/>
      <c r="F3" s="548"/>
      <c r="G3" s="548"/>
      <c r="H3" s="548"/>
      <c r="I3" s="548"/>
      <c r="J3" s="7"/>
      <c r="Y3" s="136"/>
    </row>
    <row r="4" spans="1:25" s="4" customFormat="1" ht="23.25" customHeight="1">
      <c r="A4" s="553" t="s">
        <v>0</v>
      </c>
      <c r="B4" s="554" t="s">
        <v>0</v>
      </c>
      <c r="C4" s="557" t="s">
        <v>237</v>
      </c>
      <c r="D4" s="558"/>
      <c r="E4" s="559"/>
      <c r="F4" s="566" t="s">
        <v>167</v>
      </c>
      <c r="G4" s="549" t="s">
        <v>168</v>
      </c>
      <c r="H4" s="552" t="s">
        <v>169</v>
      </c>
      <c r="I4" s="552"/>
      <c r="J4" s="543" t="s">
        <v>3</v>
      </c>
      <c r="K4" s="543" t="s">
        <v>171</v>
      </c>
      <c r="L4" s="543" t="s">
        <v>4</v>
      </c>
      <c r="M4" s="543" t="s">
        <v>172</v>
      </c>
      <c r="N4" s="543" t="s">
        <v>1190</v>
      </c>
      <c r="O4" s="543" t="s">
        <v>1191</v>
      </c>
      <c r="P4" s="552" t="s">
        <v>173</v>
      </c>
      <c r="Q4" s="552"/>
      <c r="R4" s="552"/>
      <c r="S4" s="552"/>
      <c r="T4" s="569" t="s">
        <v>5</v>
      </c>
      <c r="U4" s="569"/>
      <c r="V4" s="552" t="s">
        <v>174</v>
      </c>
      <c r="W4" s="569" t="s">
        <v>175</v>
      </c>
      <c r="X4" s="570" t="s">
        <v>176</v>
      </c>
      <c r="Y4" s="569" t="s">
        <v>177</v>
      </c>
    </row>
    <row r="5" spans="1:25" s="4" customFormat="1" ht="19.5" customHeight="1">
      <c r="A5" s="553"/>
      <c r="B5" s="555"/>
      <c r="C5" s="560"/>
      <c r="D5" s="561"/>
      <c r="E5" s="562"/>
      <c r="F5" s="567"/>
      <c r="G5" s="550"/>
      <c r="H5" s="543" t="s">
        <v>1</v>
      </c>
      <c r="I5" s="543" t="s">
        <v>170</v>
      </c>
      <c r="J5" s="544"/>
      <c r="K5" s="544"/>
      <c r="L5" s="544"/>
      <c r="M5" s="544"/>
      <c r="N5" s="544"/>
      <c r="O5" s="544"/>
      <c r="P5" s="552" t="s">
        <v>190</v>
      </c>
      <c r="Q5" s="552"/>
      <c r="R5" s="552" t="s">
        <v>191</v>
      </c>
      <c r="S5" s="552"/>
      <c r="T5" s="569"/>
      <c r="U5" s="569"/>
      <c r="V5" s="552"/>
      <c r="W5" s="569"/>
      <c r="X5" s="570"/>
      <c r="Y5" s="569"/>
    </row>
    <row r="6" spans="1:25" s="4" customFormat="1" ht="12.75" customHeight="1">
      <c r="A6" s="553"/>
      <c r="B6" s="556"/>
      <c r="C6" s="563"/>
      <c r="D6" s="564"/>
      <c r="E6" s="565"/>
      <c r="F6" s="568"/>
      <c r="G6" s="551"/>
      <c r="H6" s="545"/>
      <c r="I6" s="545"/>
      <c r="J6" s="545"/>
      <c r="K6" s="545"/>
      <c r="L6" s="545"/>
      <c r="M6" s="545"/>
      <c r="N6" s="545"/>
      <c r="O6" s="545"/>
      <c r="P6" s="1" t="s">
        <v>189</v>
      </c>
      <c r="Q6" s="1" t="s">
        <v>2</v>
      </c>
      <c r="R6" s="1" t="s">
        <v>189</v>
      </c>
      <c r="S6" s="1" t="s">
        <v>2</v>
      </c>
      <c r="T6" s="77" t="s">
        <v>189</v>
      </c>
      <c r="U6" s="77" t="s">
        <v>1155</v>
      </c>
      <c r="V6" s="552"/>
      <c r="W6" s="569"/>
      <c r="X6" s="570"/>
      <c r="Y6" s="569"/>
    </row>
    <row r="7" spans="1:25" s="4" customFormat="1" ht="12.75" customHeight="1">
      <c r="A7" s="115">
        <v>1</v>
      </c>
      <c r="B7" s="311"/>
      <c r="C7" s="438"/>
      <c r="D7" s="439"/>
      <c r="E7" s="440"/>
      <c r="F7" s="441">
        <v>2</v>
      </c>
      <c r="G7" s="442">
        <v>3</v>
      </c>
      <c r="H7" s="441">
        <v>4</v>
      </c>
      <c r="I7" s="442">
        <v>5</v>
      </c>
      <c r="J7" s="441">
        <v>6</v>
      </c>
      <c r="K7" s="442">
        <v>7</v>
      </c>
      <c r="L7" s="441">
        <v>8</v>
      </c>
      <c r="M7" s="442">
        <v>9</v>
      </c>
      <c r="N7" s="441">
        <v>10</v>
      </c>
      <c r="O7" s="442">
        <v>11</v>
      </c>
      <c r="P7" s="178">
        <v>12</v>
      </c>
      <c r="Q7" s="178">
        <v>13</v>
      </c>
      <c r="R7" s="178">
        <v>14</v>
      </c>
      <c r="S7" s="178">
        <v>15</v>
      </c>
      <c r="T7" s="178">
        <v>16</v>
      </c>
      <c r="U7" s="178">
        <v>17</v>
      </c>
      <c r="V7" s="178">
        <v>18</v>
      </c>
      <c r="W7" s="178">
        <v>19</v>
      </c>
      <c r="X7" s="178">
        <v>20</v>
      </c>
      <c r="Y7" s="178">
        <v>21</v>
      </c>
    </row>
    <row r="8" spans="1:25" s="409" customFormat="1" ht="33" customHeight="1">
      <c r="A8" s="367">
        <v>24</v>
      </c>
      <c r="B8" s="368" t="s">
        <v>193</v>
      </c>
      <c r="C8" s="368" t="s">
        <v>192</v>
      </c>
      <c r="D8" s="368" t="s">
        <v>192</v>
      </c>
      <c r="E8" s="368" t="s">
        <v>215</v>
      </c>
      <c r="F8" s="369" t="s">
        <v>29</v>
      </c>
      <c r="G8" s="369" t="s">
        <v>30</v>
      </c>
      <c r="H8" s="370"/>
      <c r="I8" s="371" t="s">
        <v>31</v>
      </c>
      <c r="J8" s="370" t="s">
        <v>33</v>
      </c>
      <c r="K8" s="370" t="s">
        <v>14</v>
      </c>
      <c r="L8" s="370" t="s">
        <v>24</v>
      </c>
      <c r="M8" s="370" t="s">
        <v>32</v>
      </c>
      <c r="N8" s="510" t="s">
        <v>1511</v>
      </c>
      <c r="O8" s="510" t="s">
        <v>1512</v>
      </c>
      <c r="P8" s="370">
        <v>10</v>
      </c>
      <c r="Q8" s="370">
        <v>10</v>
      </c>
      <c r="R8" s="370">
        <v>10</v>
      </c>
      <c r="S8" s="370">
        <v>9</v>
      </c>
      <c r="T8" s="370">
        <v>8.75</v>
      </c>
      <c r="U8" s="370">
        <v>9</v>
      </c>
      <c r="V8" s="370">
        <v>3</v>
      </c>
      <c r="W8" s="370"/>
      <c r="X8" s="370">
        <f aca="true" t="shared" si="0" ref="X8:X35">(SUM(P8:S8)/2+T8*2+U8*2+V8+W8)</f>
        <v>58</v>
      </c>
      <c r="Y8" s="370"/>
    </row>
    <row r="9" spans="1:25" s="409" customFormat="1" ht="33" customHeight="1">
      <c r="A9" s="367">
        <v>19</v>
      </c>
      <c r="B9" s="368" t="s">
        <v>210</v>
      </c>
      <c r="C9" s="368" t="s">
        <v>192</v>
      </c>
      <c r="D9" s="368" t="s">
        <v>192</v>
      </c>
      <c r="E9" s="368" t="s">
        <v>210</v>
      </c>
      <c r="F9" s="369" t="s">
        <v>16</v>
      </c>
      <c r="G9" s="369" t="s">
        <v>78</v>
      </c>
      <c r="H9" s="370"/>
      <c r="I9" s="371" t="s">
        <v>79</v>
      </c>
      <c r="J9" s="370" t="s">
        <v>76</v>
      </c>
      <c r="K9" s="370" t="s">
        <v>6</v>
      </c>
      <c r="L9" s="370" t="s">
        <v>9</v>
      </c>
      <c r="M9" s="370" t="s">
        <v>17</v>
      </c>
      <c r="N9" s="510" t="s">
        <v>1509</v>
      </c>
      <c r="O9" s="510" t="s">
        <v>1510</v>
      </c>
      <c r="P9" s="370">
        <v>10</v>
      </c>
      <c r="Q9" s="370">
        <v>9</v>
      </c>
      <c r="R9" s="370">
        <v>9</v>
      </c>
      <c r="S9" s="370">
        <v>9</v>
      </c>
      <c r="T9" s="370">
        <v>9</v>
      </c>
      <c r="U9" s="370">
        <v>7.75</v>
      </c>
      <c r="V9" s="370">
        <v>3</v>
      </c>
      <c r="W9" s="370"/>
      <c r="X9" s="370">
        <f t="shared" si="0"/>
        <v>55</v>
      </c>
      <c r="Y9" s="367"/>
    </row>
    <row r="10" spans="1:25" s="409" customFormat="1" ht="33" customHeight="1">
      <c r="A10" s="367">
        <v>40</v>
      </c>
      <c r="B10" s="368" t="s">
        <v>209</v>
      </c>
      <c r="C10" s="368" t="s">
        <v>192</v>
      </c>
      <c r="D10" s="368" t="s">
        <v>192</v>
      </c>
      <c r="E10" s="368" t="s">
        <v>231</v>
      </c>
      <c r="F10" s="369" t="s">
        <v>43</v>
      </c>
      <c r="G10" s="369" t="s">
        <v>44</v>
      </c>
      <c r="H10" s="371" t="s">
        <v>45</v>
      </c>
      <c r="I10" s="370"/>
      <c r="J10" s="370" t="s">
        <v>33</v>
      </c>
      <c r="K10" s="370" t="s">
        <v>14</v>
      </c>
      <c r="L10" s="370" t="s">
        <v>24</v>
      </c>
      <c r="M10" s="370" t="s">
        <v>10</v>
      </c>
      <c r="N10" s="510"/>
      <c r="O10" s="510" t="s">
        <v>1523</v>
      </c>
      <c r="P10" s="370">
        <v>9</v>
      </c>
      <c r="Q10" s="370">
        <v>9</v>
      </c>
      <c r="R10" s="370">
        <v>10</v>
      </c>
      <c r="S10" s="370">
        <v>9</v>
      </c>
      <c r="T10" s="370">
        <v>7</v>
      </c>
      <c r="U10" s="370">
        <v>7.25</v>
      </c>
      <c r="V10" s="370">
        <v>3</v>
      </c>
      <c r="W10" s="370"/>
      <c r="X10" s="370">
        <f t="shared" si="0"/>
        <v>50</v>
      </c>
      <c r="Y10" s="370"/>
    </row>
    <row r="11" spans="1:25" s="409" customFormat="1" ht="33" customHeight="1">
      <c r="A11" s="367">
        <v>34</v>
      </c>
      <c r="B11" s="368" t="s">
        <v>203</v>
      </c>
      <c r="C11" s="368" t="s">
        <v>192</v>
      </c>
      <c r="D11" s="368" t="s">
        <v>192</v>
      </c>
      <c r="E11" s="368" t="s">
        <v>225</v>
      </c>
      <c r="F11" s="369" t="s">
        <v>69</v>
      </c>
      <c r="G11" s="369" t="s">
        <v>70</v>
      </c>
      <c r="H11" s="371"/>
      <c r="I11" s="371" t="s">
        <v>71</v>
      </c>
      <c r="J11" s="370" t="s">
        <v>33</v>
      </c>
      <c r="K11" s="370" t="s">
        <v>14</v>
      </c>
      <c r="L11" s="370" t="s">
        <v>24</v>
      </c>
      <c r="M11" s="370" t="s">
        <v>53</v>
      </c>
      <c r="N11" s="510" t="s">
        <v>1528</v>
      </c>
      <c r="O11" s="510" t="s">
        <v>1529</v>
      </c>
      <c r="P11" s="370">
        <v>10</v>
      </c>
      <c r="Q11" s="370">
        <v>9</v>
      </c>
      <c r="R11" s="370">
        <v>9</v>
      </c>
      <c r="S11" s="370">
        <v>9</v>
      </c>
      <c r="T11" s="370">
        <v>4.75</v>
      </c>
      <c r="U11" s="370">
        <v>8</v>
      </c>
      <c r="V11" s="370">
        <v>3</v>
      </c>
      <c r="W11" s="370"/>
      <c r="X11" s="370">
        <f t="shared" si="0"/>
        <v>47</v>
      </c>
      <c r="Y11" s="370"/>
    </row>
    <row r="12" spans="1:26" s="409" customFormat="1" ht="33" customHeight="1">
      <c r="A12" s="367">
        <v>43</v>
      </c>
      <c r="B12" s="368" t="s">
        <v>212</v>
      </c>
      <c r="C12" s="368" t="s">
        <v>192</v>
      </c>
      <c r="D12" s="368" t="s">
        <v>192</v>
      </c>
      <c r="E12" s="368" t="s">
        <v>234</v>
      </c>
      <c r="F12" s="369" t="s">
        <v>18</v>
      </c>
      <c r="G12" s="369" t="s">
        <v>19</v>
      </c>
      <c r="H12" s="370"/>
      <c r="I12" s="371" t="s">
        <v>20</v>
      </c>
      <c r="J12" s="370" t="s">
        <v>76</v>
      </c>
      <c r="K12" s="370" t="s">
        <v>14</v>
      </c>
      <c r="L12" s="370" t="s">
        <v>24</v>
      </c>
      <c r="M12" s="370" t="s">
        <v>32</v>
      </c>
      <c r="N12" s="510" t="s">
        <v>1526</v>
      </c>
      <c r="O12" s="510" t="s">
        <v>1527</v>
      </c>
      <c r="P12" s="370">
        <v>10</v>
      </c>
      <c r="Q12" s="370">
        <v>9</v>
      </c>
      <c r="R12" s="370">
        <v>9</v>
      </c>
      <c r="S12" s="370">
        <v>9</v>
      </c>
      <c r="T12" s="370">
        <v>5.25</v>
      </c>
      <c r="U12" s="370">
        <v>7.25</v>
      </c>
      <c r="V12" s="370">
        <v>3</v>
      </c>
      <c r="W12" s="370"/>
      <c r="X12" s="370">
        <f t="shared" si="0"/>
        <v>46.5</v>
      </c>
      <c r="Y12" s="370"/>
      <c r="Z12" s="408"/>
    </row>
    <row r="13" spans="1:25" s="409" customFormat="1" ht="33" customHeight="1">
      <c r="A13" s="25">
        <v>5</v>
      </c>
      <c r="B13" s="176" t="s">
        <v>196</v>
      </c>
      <c r="C13" s="176" t="s">
        <v>192</v>
      </c>
      <c r="D13" s="176" t="s">
        <v>192</v>
      </c>
      <c r="E13" s="176" t="s">
        <v>196</v>
      </c>
      <c r="F13" s="177" t="s">
        <v>7</v>
      </c>
      <c r="G13" s="177" t="s">
        <v>8</v>
      </c>
      <c r="H13" s="179" t="s">
        <v>75</v>
      </c>
      <c r="I13" s="178"/>
      <c r="J13" s="178" t="s">
        <v>76</v>
      </c>
      <c r="K13" s="178" t="s">
        <v>77</v>
      </c>
      <c r="L13" s="178" t="s">
        <v>9</v>
      </c>
      <c r="M13" s="178" t="s">
        <v>10</v>
      </c>
      <c r="N13" s="510" t="s">
        <v>1499</v>
      </c>
      <c r="O13" s="510" t="s">
        <v>1500</v>
      </c>
      <c r="P13" s="178">
        <v>9</v>
      </c>
      <c r="Q13" s="178">
        <v>9</v>
      </c>
      <c r="R13" s="178">
        <v>9</v>
      </c>
      <c r="S13" s="178">
        <v>9</v>
      </c>
      <c r="T13" s="114">
        <v>7</v>
      </c>
      <c r="U13" s="114">
        <v>5.25</v>
      </c>
      <c r="V13" s="178">
        <v>3</v>
      </c>
      <c r="W13" s="114"/>
      <c r="X13" s="114">
        <f t="shared" si="0"/>
        <v>45.5</v>
      </c>
      <c r="Y13" s="114"/>
    </row>
    <row r="14" spans="1:25" s="409" customFormat="1" ht="33" customHeight="1">
      <c r="A14" s="25">
        <v>31</v>
      </c>
      <c r="B14" s="176" t="s">
        <v>200</v>
      </c>
      <c r="C14" s="176" t="s">
        <v>192</v>
      </c>
      <c r="D14" s="176" t="s">
        <v>192</v>
      </c>
      <c r="E14" s="176" t="s">
        <v>222</v>
      </c>
      <c r="F14" s="177" t="s">
        <v>38</v>
      </c>
      <c r="G14" s="177" t="s">
        <v>39</v>
      </c>
      <c r="H14" s="179" t="s">
        <v>40</v>
      </c>
      <c r="I14" s="178"/>
      <c r="J14" s="178" t="s">
        <v>41</v>
      </c>
      <c r="K14" s="192" t="s">
        <v>42</v>
      </c>
      <c r="L14" s="178" t="s">
        <v>24</v>
      </c>
      <c r="M14" s="178" t="s">
        <v>15</v>
      </c>
      <c r="N14" s="510" t="s">
        <v>1521</v>
      </c>
      <c r="O14" s="510" t="s">
        <v>1522</v>
      </c>
      <c r="P14" s="178">
        <v>9</v>
      </c>
      <c r="Q14" s="178">
        <v>9</v>
      </c>
      <c r="R14" s="178">
        <v>9</v>
      </c>
      <c r="S14" s="178">
        <v>9</v>
      </c>
      <c r="T14" s="114">
        <v>8.25</v>
      </c>
      <c r="U14" s="114">
        <v>5</v>
      </c>
      <c r="V14" s="178"/>
      <c r="W14" s="114"/>
      <c r="X14" s="178">
        <f t="shared" si="0"/>
        <v>44.5</v>
      </c>
      <c r="Y14" s="114"/>
    </row>
    <row r="15" spans="1:25" s="409" customFormat="1" ht="33" customHeight="1">
      <c r="A15" s="25">
        <v>11</v>
      </c>
      <c r="B15" s="176" t="s">
        <v>202</v>
      </c>
      <c r="C15" s="176" t="s">
        <v>192</v>
      </c>
      <c r="D15" s="176" t="s">
        <v>192</v>
      </c>
      <c r="E15" s="176" t="s">
        <v>202</v>
      </c>
      <c r="F15" s="177" t="s">
        <v>54</v>
      </c>
      <c r="G15" s="177" t="s">
        <v>55</v>
      </c>
      <c r="H15" s="179"/>
      <c r="I15" s="179" t="s">
        <v>56</v>
      </c>
      <c r="J15" s="178" t="s">
        <v>33</v>
      </c>
      <c r="K15" s="178" t="s">
        <v>57</v>
      </c>
      <c r="L15" s="178" t="s">
        <v>24</v>
      </c>
      <c r="M15" s="178" t="s">
        <v>53</v>
      </c>
      <c r="N15" s="510" t="s">
        <v>1503</v>
      </c>
      <c r="O15" s="510" t="s">
        <v>1504</v>
      </c>
      <c r="P15" s="178">
        <v>10</v>
      </c>
      <c r="Q15" s="178">
        <v>10</v>
      </c>
      <c r="R15" s="178">
        <v>9</v>
      </c>
      <c r="S15" s="178">
        <v>9</v>
      </c>
      <c r="T15" s="114">
        <v>4.5</v>
      </c>
      <c r="U15" s="114">
        <v>5.5</v>
      </c>
      <c r="V15" s="178">
        <v>3</v>
      </c>
      <c r="W15" s="114"/>
      <c r="X15" s="114">
        <f t="shared" si="0"/>
        <v>42</v>
      </c>
      <c r="Y15" s="114"/>
    </row>
    <row r="16" spans="1:25" s="409" customFormat="1" ht="33" customHeight="1">
      <c r="A16" s="25">
        <v>29</v>
      </c>
      <c r="B16" s="176" t="s">
        <v>198</v>
      </c>
      <c r="C16" s="176" t="s">
        <v>192</v>
      </c>
      <c r="D16" s="176" t="s">
        <v>192</v>
      </c>
      <c r="E16" s="176" t="s">
        <v>220</v>
      </c>
      <c r="F16" s="177" t="s">
        <v>62</v>
      </c>
      <c r="G16" s="177" t="s">
        <v>63</v>
      </c>
      <c r="H16" s="179"/>
      <c r="I16" s="179" t="s">
        <v>64</v>
      </c>
      <c r="J16" s="178" t="s">
        <v>33</v>
      </c>
      <c r="K16" s="178" t="s">
        <v>14</v>
      </c>
      <c r="L16" s="178" t="s">
        <v>24</v>
      </c>
      <c r="M16" s="178" t="s">
        <v>32</v>
      </c>
      <c r="N16" s="510" t="s">
        <v>1515</v>
      </c>
      <c r="O16" s="510" t="s">
        <v>1516</v>
      </c>
      <c r="P16" s="178">
        <v>9</v>
      </c>
      <c r="Q16" s="178">
        <v>9</v>
      </c>
      <c r="R16" s="178">
        <v>9</v>
      </c>
      <c r="S16" s="178">
        <v>9</v>
      </c>
      <c r="T16" s="114">
        <v>4</v>
      </c>
      <c r="U16" s="114">
        <v>6.5</v>
      </c>
      <c r="V16" s="178">
        <v>3</v>
      </c>
      <c r="W16" s="114"/>
      <c r="X16" s="114">
        <f t="shared" si="0"/>
        <v>42</v>
      </c>
      <c r="Y16" s="114"/>
    </row>
    <row r="17" spans="1:25" s="409" customFormat="1" ht="33" customHeight="1">
      <c r="A17" s="25">
        <v>42</v>
      </c>
      <c r="B17" s="176" t="s">
        <v>211</v>
      </c>
      <c r="C17" s="176" t="s">
        <v>192</v>
      </c>
      <c r="D17" s="176" t="s">
        <v>192</v>
      </c>
      <c r="E17" s="176" t="s">
        <v>233</v>
      </c>
      <c r="F17" s="177" t="s">
        <v>46</v>
      </c>
      <c r="G17" s="177" t="s">
        <v>47</v>
      </c>
      <c r="H17" s="179"/>
      <c r="I17" s="179" t="s">
        <v>48</v>
      </c>
      <c r="J17" s="178" t="s">
        <v>33</v>
      </c>
      <c r="K17" s="178" t="s">
        <v>49</v>
      </c>
      <c r="L17" s="178" t="s">
        <v>24</v>
      </c>
      <c r="M17" s="178" t="s">
        <v>10</v>
      </c>
      <c r="N17" s="510" t="s">
        <v>1524</v>
      </c>
      <c r="O17" s="510" t="s">
        <v>1525</v>
      </c>
      <c r="P17" s="178">
        <v>9</v>
      </c>
      <c r="Q17" s="178">
        <v>8</v>
      </c>
      <c r="R17" s="178">
        <v>7</v>
      </c>
      <c r="S17" s="178">
        <v>7</v>
      </c>
      <c r="T17" s="114">
        <v>4</v>
      </c>
      <c r="U17" s="114">
        <v>7</v>
      </c>
      <c r="V17" s="178">
        <v>3</v>
      </c>
      <c r="W17" s="114"/>
      <c r="X17" s="114">
        <f t="shared" si="0"/>
        <v>40.5</v>
      </c>
      <c r="Y17" s="114"/>
    </row>
    <row r="18" spans="1:25" s="409" customFormat="1" ht="33" customHeight="1">
      <c r="A18" s="25">
        <v>15</v>
      </c>
      <c r="B18" s="176" t="s">
        <v>206</v>
      </c>
      <c r="C18" s="176" t="s">
        <v>192</v>
      </c>
      <c r="D18" s="176" t="s">
        <v>192</v>
      </c>
      <c r="E18" s="176" t="s">
        <v>206</v>
      </c>
      <c r="F18" s="177" t="s">
        <v>11</v>
      </c>
      <c r="G18" s="177" t="s">
        <v>12</v>
      </c>
      <c r="H18" s="179" t="s">
        <v>13</v>
      </c>
      <c r="I18" s="178"/>
      <c r="J18" s="178" t="s">
        <v>76</v>
      </c>
      <c r="K18" s="178" t="s">
        <v>14</v>
      </c>
      <c r="L18" s="178" t="s">
        <v>9</v>
      </c>
      <c r="M18" s="178" t="s">
        <v>15</v>
      </c>
      <c r="N18" s="510" t="s">
        <v>1505</v>
      </c>
      <c r="O18" s="510" t="s">
        <v>1506</v>
      </c>
      <c r="P18" s="178">
        <v>9</v>
      </c>
      <c r="Q18" s="178">
        <v>9</v>
      </c>
      <c r="R18" s="178">
        <v>9</v>
      </c>
      <c r="S18" s="178">
        <v>9</v>
      </c>
      <c r="T18" s="114">
        <v>4.75</v>
      </c>
      <c r="U18" s="114">
        <v>4.75</v>
      </c>
      <c r="V18" s="178">
        <v>3</v>
      </c>
      <c r="W18" s="114"/>
      <c r="X18" s="114">
        <f t="shared" si="0"/>
        <v>40</v>
      </c>
      <c r="Y18" s="114"/>
    </row>
    <row r="19" spans="1:25" s="409" customFormat="1" ht="33" customHeight="1">
      <c r="A19" s="25">
        <v>26</v>
      </c>
      <c r="B19" s="176" t="s">
        <v>195</v>
      </c>
      <c r="C19" s="176" t="s">
        <v>192</v>
      </c>
      <c r="D19" s="176" t="s">
        <v>192</v>
      </c>
      <c r="E19" s="176" t="s">
        <v>217</v>
      </c>
      <c r="F19" s="177" t="s">
        <v>35</v>
      </c>
      <c r="G19" s="177" t="s">
        <v>36</v>
      </c>
      <c r="H19" s="178"/>
      <c r="I19" s="179" t="s">
        <v>37</v>
      </c>
      <c r="J19" s="178" t="s">
        <v>33</v>
      </c>
      <c r="K19" s="178" t="s">
        <v>6</v>
      </c>
      <c r="L19" s="178" t="s">
        <v>24</v>
      </c>
      <c r="M19" s="178" t="s">
        <v>17</v>
      </c>
      <c r="N19" s="510" t="s">
        <v>1513</v>
      </c>
      <c r="O19" s="510" t="s">
        <v>1514</v>
      </c>
      <c r="P19" s="178">
        <v>8</v>
      </c>
      <c r="Q19" s="178">
        <v>9</v>
      </c>
      <c r="R19" s="178">
        <v>9</v>
      </c>
      <c r="S19" s="178">
        <v>8</v>
      </c>
      <c r="T19" s="114">
        <v>4</v>
      </c>
      <c r="U19" s="114">
        <v>6</v>
      </c>
      <c r="V19" s="178">
        <v>3</v>
      </c>
      <c r="W19" s="114"/>
      <c r="X19" s="114">
        <f t="shared" si="0"/>
        <v>40</v>
      </c>
      <c r="Y19" s="114"/>
    </row>
    <row r="20" spans="1:25" s="409" customFormat="1" ht="33" customHeight="1">
      <c r="A20" s="25">
        <v>39</v>
      </c>
      <c r="B20" s="176" t="s">
        <v>208</v>
      </c>
      <c r="C20" s="176" t="s">
        <v>192</v>
      </c>
      <c r="D20" s="176" t="s">
        <v>192</v>
      </c>
      <c r="E20" s="176" t="s">
        <v>230</v>
      </c>
      <c r="F20" s="177" t="s">
        <v>72</v>
      </c>
      <c r="G20" s="177" t="s">
        <v>73</v>
      </c>
      <c r="H20" s="179"/>
      <c r="I20" s="179" t="s">
        <v>74</v>
      </c>
      <c r="J20" s="178" t="s">
        <v>33</v>
      </c>
      <c r="K20" s="178" t="s">
        <v>14</v>
      </c>
      <c r="L20" s="178" t="s">
        <v>24</v>
      </c>
      <c r="M20" s="178" t="s">
        <v>10</v>
      </c>
      <c r="N20" s="510" t="s">
        <v>1519</v>
      </c>
      <c r="O20" s="510" t="s">
        <v>1520</v>
      </c>
      <c r="P20" s="178">
        <v>9</v>
      </c>
      <c r="Q20" s="178">
        <v>9</v>
      </c>
      <c r="R20" s="178">
        <v>9</v>
      </c>
      <c r="S20" s="178">
        <v>9</v>
      </c>
      <c r="T20" s="114">
        <v>4.25</v>
      </c>
      <c r="U20" s="114">
        <v>4</v>
      </c>
      <c r="V20" s="178">
        <v>3</v>
      </c>
      <c r="W20" s="114"/>
      <c r="X20" s="114">
        <f t="shared" si="0"/>
        <v>37.5</v>
      </c>
      <c r="Y20" s="114"/>
    </row>
    <row r="21" spans="1:25" s="409" customFormat="1" ht="33" customHeight="1">
      <c r="A21" s="25">
        <v>1</v>
      </c>
      <c r="B21" s="176" t="s">
        <v>192</v>
      </c>
      <c r="C21" s="176" t="s">
        <v>192</v>
      </c>
      <c r="D21" s="176" t="s">
        <v>192</v>
      </c>
      <c r="E21" s="176" t="s">
        <v>192</v>
      </c>
      <c r="F21" s="177" t="s">
        <v>21</v>
      </c>
      <c r="G21" s="177" t="s">
        <v>22</v>
      </c>
      <c r="H21" s="178"/>
      <c r="I21" s="179" t="s">
        <v>23</v>
      </c>
      <c r="J21" s="178" t="s">
        <v>33</v>
      </c>
      <c r="K21" s="178" t="s">
        <v>14</v>
      </c>
      <c r="L21" s="178" t="s">
        <v>24</v>
      </c>
      <c r="M21" s="178" t="s">
        <v>17</v>
      </c>
      <c r="N21" s="510" t="s">
        <v>1497</v>
      </c>
      <c r="O21" s="510" t="s">
        <v>1498</v>
      </c>
      <c r="P21" s="178">
        <v>9</v>
      </c>
      <c r="Q21" s="178">
        <v>9</v>
      </c>
      <c r="R21" s="178">
        <v>9</v>
      </c>
      <c r="S21" s="178">
        <v>9</v>
      </c>
      <c r="T21" s="114">
        <v>4</v>
      </c>
      <c r="U21" s="114">
        <v>4</v>
      </c>
      <c r="V21" s="178">
        <v>3</v>
      </c>
      <c r="W21" s="114"/>
      <c r="X21" s="114">
        <f t="shared" si="0"/>
        <v>37</v>
      </c>
      <c r="Y21" s="114"/>
    </row>
    <row r="22" spans="1:25" s="409" customFormat="1" ht="33" customHeight="1">
      <c r="A22" s="25">
        <v>35</v>
      </c>
      <c r="B22" s="176" t="s">
        <v>204</v>
      </c>
      <c r="C22" s="176" t="s">
        <v>192</v>
      </c>
      <c r="D22" s="176" t="s">
        <v>192</v>
      </c>
      <c r="E22" s="176" t="s">
        <v>226</v>
      </c>
      <c r="F22" s="177" t="s">
        <v>50</v>
      </c>
      <c r="G22" s="177" t="s">
        <v>51</v>
      </c>
      <c r="H22" s="179" t="s">
        <v>52</v>
      </c>
      <c r="I22" s="178"/>
      <c r="J22" s="178" t="s">
        <v>33</v>
      </c>
      <c r="K22" s="192" t="s">
        <v>42</v>
      </c>
      <c r="L22" s="178" t="s">
        <v>24</v>
      </c>
      <c r="M22" s="178" t="s">
        <v>53</v>
      </c>
      <c r="N22" s="510" t="s">
        <v>1530</v>
      </c>
      <c r="O22" s="510" t="s">
        <v>1531</v>
      </c>
      <c r="P22" s="178">
        <v>9</v>
      </c>
      <c r="Q22" s="178">
        <v>9</v>
      </c>
      <c r="R22" s="178">
        <v>9</v>
      </c>
      <c r="S22" s="178">
        <v>9</v>
      </c>
      <c r="T22" s="114">
        <v>4.75</v>
      </c>
      <c r="U22" s="114">
        <v>4.5</v>
      </c>
      <c r="V22" s="178"/>
      <c r="W22" s="114"/>
      <c r="X22" s="114">
        <f t="shared" si="0"/>
        <v>36.5</v>
      </c>
      <c r="Y22" s="114"/>
    </row>
    <row r="23" spans="1:26" s="408" customFormat="1" ht="33" customHeight="1">
      <c r="A23" s="25">
        <v>16</v>
      </c>
      <c r="B23" s="176" t="s">
        <v>207</v>
      </c>
      <c r="C23" s="176" t="s">
        <v>192</v>
      </c>
      <c r="D23" s="176" t="s">
        <v>192</v>
      </c>
      <c r="E23" s="176" t="s">
        <v>207</v>
      </c>
      <c r="F23" s="177" t="s">
        <v>58</v>
      </c>
      <c r="G23" s="177" t="s">
        <v>59</v>
      </c>
      <c r="H23" s="179" t="s">
        <v>60</v>
      </c>
      <c r="I23" s="178"/>
      <c r="J23" s="178" t="s">
        <v>61</v>
      </c>
      <c r="K23" s="178" t="s">
        <v>14</v>
      </c>
      <c r="L23" s="178" t="s">
        <v>24</v>
      </c>
      <c r="M23" s="178" t="s">
        <v>15</v>
      </c>
      <c r="N23" s="510" t="s">
        <v>1507</v>
      </c>
      <c r="O23" s="510" t="s">
        <v>1508</v>
      </c>
      <c r="P23" s="178">
        <v>9</v>
      </c>
      <c r="Q23" s="178">
        <v>9</v>
      </c>
      <c r="R23" s="178">
        <v>9</v>
      </c>
      <c r="S23" s="178">
        <v>9</v>
      </c>
      <c r="T23" s="114">
        <v>4</v>
      </c>
      <c r="U23" s="114">
        <v>2.75</v>
      </c>
      <c r="V23" s="178">
        <v>3</v>
      </c>
      <c r="W23" s="114"/>
      <c r="X23" s="114">
        <f t="shared" si="0"/>
        <v>34.5</v>
      </c>
      <c r="Y23" s="114"/>
      <c r="Z23" s="409"/>
    </row>
    <row r="24" spans="1:25" s="409" customFormat="1" ht="33" customHeight="1">
      <c r="A24" s="25">
        <v>38</v>
      </c>
      <c r="B24" s="176" t="s">
        <v>207</v>
      </c>
      <c r="C24" s="176" t="s">
        <v>192</v>
      </c>
      <c r="D24" s="176" t="s">
        <v>192</v>
      </c>
      <c r="E24" s="176" t="s">
        <v>229</v>
      </c>
      <c r="F24" s="177" t="s">
        <v>65</v>
      </c>
      <c r="G24" s="177" t="s">
        <v>66</v>
      </c>
      <c r="H24" s="179"/>
      <c r="I24" s="179" t="s">
        <v>67</v>
      </c>
      <c r="J24" s="178" t="s">
        <v>68</v>
      </c>
      <c r="K24" s="178" t="s">
        <v>14</v>
      </c>
      <c r="L24" s="178" t="s">
        <v>24</v>
      </c>
      <c r="M24" s="178" t="s">
        <v>15</v>
      </c>
      <c r="N24" s="510" t="s">
        <v>1517</v>
      </c>
      <c r="O24" s="510" t="s">
        <v>1518</v>
      </c>
      <c r="P24" s="178">
        <v>9</v>
      </c>
      <c r="Q24" s="178">
        <v>8</v>
      </c>
      <c r="R24" s="178">
        <v>8</v>
      </c>
      <c r="S24" s="178">
        <v>8</v>
      </c>
      <c r="T24" s="114">
        <v>1.5</v>
      </c>
      <c r="U24" s="114">
        <v>5.5</v>
      </c>
      <c r="V24" s="178">
        <v>3</v>
      </c>
      <c r="W24" s="114"/>
      <c r="X24" s="114">
        <f t="shared" si="0"/>
        <v>33.5</v>
      </c>
      <c r="Y24" s="114"/>
    </row>
    <row r="25" spans="1:25" s="437" customFormat="1" ht="33" customHeight="1" thickBot="1">
      <c r="A25" s="313">
        <v>3</v>
      </c>
      <c r="B25" s="314" t="s">
        <v>194</v>
      </c>
      <c r="C25" s="314" t="s">
        <v>192</v>
      </c>
      <c r="D25" s="314" t="s">
        <v>192</v>
      </c>
      <c r="E25" s="314" t="s">
        <v>194</v>
      </c>
      <c r="F25" s="315" t="s">
        <v>25</v>
      </c>
      <c r="G25" s="315" t="s">
        <v>26</v>
      </c>
      <c r="H25" s="316"/>
      <c r="I25" s="317" t="s">
        <v>27</v>
      </c>
      <c r="J25" s="316" t="s">
        <v>34</v>
      </c>
      <c r="K25" s="316" t="s">
        <v>28</v>
      </c>
      <c r="L25" s="316" t="s">
        <v>24</v>
      </c>
      <c r="M25" s="316" t="s">
        <v>10</v>
      </c>
      <c r="N25" s="510" t="s">
        <v>1501</v>
      </c>
      <c r="O25" s="510" t="s">
        <v>1502</v>
      </c>
      <c r="P25" s="316">
        <v>9</v>
      </c>
      <c r="Q25" s="316">
        <v>9</v>
      </c>
      <c r="R25" s="316">
        <v>8</v>
      </c>
      <c r="S25" s="316">
        <v>7</v>
      </c>
      <c r="T25" s="318">
        <v>2.5</v>
      </c>
      <c r="U25" s="318">
        <v>4</v>
      </c>
      <c r="V25" s="316">
        <v>3</v>
      </c>
      <c r="W25" s="318"/>
      <c r="X25" s="318">
        <f t="shared" si="0"/>
        <v>32.5</v>
      </c>
      <c r="Y25" s="318"/>
    </row>
    <row r="26" spans="1:25" s="409" customFormat="1" ht="33" customHeight="1">
      <c r="A26" s="412">
        <v>8</v>
      </c>
      <c r="B26" s="416" t="s">
        <v>199</v>
      </c>
      <c r="C26" s="416" t="s">
        <v>192</v>
      </c>
      <c r="D26" s="467" t="s">
        <v>193</v>
      </c>
      <c r="E26" s="416" t="s">
        <v>199</v>
      </c>
      <c r="F26" s="468" t="s">
        <v>157</v>
      </c>
      <c r="G26" s="468" t="s">
        <v>158</v>
      </c>
      <c r="H26" s="469" t="s">
        <v>159</v>
      </c>
      <c r="I26" s="435"/>
      <c r="J26" s="435" t="s">
        <v>160</v>
      </c>
      <c r="K26" s="435" t="s">
        <v>6</v>
      </c>
      <c r="L26" s="435" t="s">
        <v>166</v>
      </c>
      <c r="M26" s="435" t="s">
        <v>156</v>
      </c>
      <c r="N26" s="177" t="s">
        <v>1538</v>
      </c>
      <c r="O26" s="177" t="s">
        <v>1539</v>
      </c>
      <c r="P26" s="435">
        <v>9</v>
      </c>
      <c r="Q26" s="435">
        <v>9</v>
      </c>
      <c r="R26" s="435">
        <v>9</v>
      </c>
      <c r="S26" s="435">
        <v>9</v>
      </c>
      <c r="T26" s="471">
        <v>7.75</v>
      </c>
      <c r="U26" s="471">
        <v>7.75</v>
      </c>
      <c r="V26" s="471"/>
      <c r="W26" s="435"/>
      <c r="X26" s="435">
        <f t="shared" si="0"/>
        <v>49</v>
      </c>
      <c r="Y26" s="435"/>
    </row>
    <row r="27" spans="1:25" s="409" customFormat="1" ht="33" customHeight="1">
      <c r="A27" s="25">
        <v>10</v>
      </c>
      <c r="B27" s="176" t="s">
        <v>201</v>
      </c>
      <c r="C27" s="176" t="s">
        <v>192</v>
      </c>
      <c r="D27" s="176" t="s">
        <v>193</v>
      </c>
      <c r="E27" s="176" t="s">
        <v>201</v>
      </c>
      <c r="F27" s="224" t="s">
        <v>139</v>
      </c>
      <c r="G27" s="177" t="s">
        <v>140</v>
      </c>
      <c r="H27" s="178"/>
      <c r="I27" s="225">
        <v>39454</v>
      </c>
      <c r="J27" s="226" t="s">
        <v>131</v>
      </c>
      <c r="K27" s="227" t="s">
        <v>42</v>
      </c>
      <c r="L27" s="178" t="s">
        <v>166</v>
      </c>
      <c r="M27" s="226" t="s">
        <v>141</v>
      </c>
      <c r="N27" s="177" t="s">
        <v>1540</v>
      </c>
      <c r="O27" s="177" t="s">
        <v>1541</v>
      </c>
      <c r="P27" s="178">
        <v>9</v>
      </c>
      <c r="Q27" s="178">
        <v>9</v>
      </c>
      <c r="R27" s="178">
        <v>9</v>
      </c>
      <c r="S27" s="178">
        <v>9</v>
      </c>
      <c r="T27" s="114">
        <v>7.25</v>
      </c>
      <c r="U27" s="114">
        <v>6</v>
      </c>
      <c r="V27" s="178"/>
      <c r="W27" s="114"/>
      <c r="X27" s="114">
        <f t="shared" si="0"/>
        <v>44.5</v>
      </c>
      <c r="Y27" s="114"/>
    </row>
    <row r="28" spans="1:25" s="409" customFormat="1" ht="33" customHeight="1">
      <c r="A28" s="25">
        <v>41</v>
      </c>
      <c r="B28" s="176" t="s">
        <v>210</v>
      </c>
      <c r="C28" s="176" t="s">
        <v>192</v>
      </c>
      <c r="D28" s="176" t="s">
        <v>193</v>
      </c>
      <c r="E28" s="176" t="s">
        <v>232</v>
      </c>
      <c r="F28" s="224" t="s">
        <v>136</v>
      </c>
      <c r="G28" s="177" t="s">
        <v>137</v>
      </c>
      <c r="H28" s="211"/>
      <c r="I28" s="225" t="s">
        <v>138</v>
      </c>
      <c r="J28" s="226" t="s">
        <v>122</v>
      </c>
      <c r="K28" s="227" t="s">
        <v>42</v>
      </c>
      <c r="L28" s="178" t="s">
        <v>166</v>
      </c>
      <c r="M28" s="226" t="s">
        <v>1178</v>
      </c>
      <c r="N28" s="177" t="s">
        <v>1552</v>
      </c>
      <c r="O28" s="177" t="s">
        <v>1553</v>
      </c>
      <c r="P28" s="178">
        <v>10</v>
      </c>
      <c r="Q28" s="178">
        <v>10</v>
      </c>
      <c r="R28" s="178">
        <v>8</v>
      </c>
      <c r="S28" s="178">
        <v>9</v>
      </c>
      <c r="T28" s="114">
        <v>6.75</v>
      </c>
      <c r="U28" s="114">
        <v>6</v>
      </c>
      <c r="V28" s="178"/>
      <c r="W28" s="114"/>
      <c r="X28" s="114">
        <f t="shared" si="0"/>
        <v>44</v>
      </c>
      <c r="Y28" s="114"/>
    </row>
    <row r="29" spans="1:25" s="410" customFormat="1" ht="33" customHeight="1">
      <c r="A29" s="25">
        <v>4</v>
      </c>
      <c r="B29" s="176" t="s">
        <v>195</v>
      </c>
      <c r="C29" s="176" t="s">
        <v>192</v>
      </c>
      <c r="D29" s="217" t="s">
        <v>193</v>
      </c>
      <c r="E29" s="176" t="s">
        <v>195</v>
      </c>
      <c r="F29" s="224" t="s">
        <v>119</v>
      </c>
      <c r="G29" s="177" t="s">
        <v>120</v>
      </c>
      <c r="H29" s="179"/>
      <c r="I29" s="225" t="s">
        <v>121</v>
      </c>
      <c r="J29" s="226" t="s">
        <v>122</v>
      </c>
      <c r="K29" s="226" t="s">
        <v>178</v>
      </c>
      <c r="L29" s="178" t="s">
        <v>166</v>
      </c>
      <c r="M29" s="235" t="s">
        <v>123</v>
      </c>
      <c r="N29" s="177" t="s">
        <v>1534</v>
      </c>
      <c r="O29" s="177" t="s">
        <v>1535</v>
      </c>
      <c r="P29" s="178">
        <v>10</v>
      </c>
      <c r="Q29" s="178">
        <v>10</v>
      </c>
      <c r="R29" s="178">
        <v>10</v>
      </c>
      <c r="S29" s="178">
        <v>10</v>
      </c>
      <c r="T29" s="127">
        <v>4</v>
      </c>
      <c r="U29" s="127">
        <v>7.75</v>
      </c>
      <c r="V29" s="218"/>
      <c r="W29" s="114"/>
      <c r="X29" s="114">
        <f t="shared" si="0"/>
        <v>43.5</v>
      </c>
      <c r="Y29" s="127"/>
    </row>
    <row r="30" spans="1:25" s="408" customFormat="1" ht="33" customHeight="1">
      <c r="A30" s="25">
        <v>2</v>
      </c>
      <c r="B30" s="176" t="s">
        <v>193</v>
      </c>
      <c r="C30" s="176" t="s">
        <v>192</v>
      </c>
      <c r="D30" s="176" t="s">
        <v>193</v>
      </c>
      <c r="E30" s="176" t="s">
        <v>193</v>
      </c>
      <c r="F30" s="224" t="s">
        <v>124</v>
      </c>
      <c r="G30" s="177" t="s">
        <v>22</v>
      </c>
      <c r="H30" s="225" t="s">
        <v>125</v>
      </c>
      <c r="I30" s="178"/>
      <c r="J30" s="226" t="s">
        <v>126</v>
      </c>
      <c r="K30" s="226" t="s">
        <v>14</v>
      </c>
      <c r="L30" s="178" t="s">
        <v>166</v>
      </c>
      <c r="M30" s="226" t="s">
        <v>127</v>
      </c>
      <c r="N30" s="177" t="s">
        <v>1532</v>
      </c>
      <c r="O30" s="177" t="s">
        <v>1533</v>
      </c>
      <c r="P30" s="178">
        <v>9</v>
      </c>
      <c r="Q30" s="178">
        <v>9</v>
      </c>
      <c r="R30" s="178">
        <v>9</v>
      </c>
      <c r="S30" s="178">
        <v>7</v>
      </c>
      <c r="T30" s="114">
        <v>5.25</v>
      </c>
      <c r="U30" s="114">
        <v>4.25</v>
      </c>
      <c r="V30" s="178"/>
      <c r="W30" s="114"/>
      <c r="X30" s="114">
        <f t="shared" si="0"/>
        <v>36</v>
      </c>
      <c r="Y30" s="114"/>
    </row>
    <row r="31" spans="1:25" s="408" customFormat="1" ht="33" customHeight="1">
      <c r="A31" s="25">
        <v>32</v>
      </c>
      <c r="B31" s="176" t="s">
        <v>201</v>
      </c>
      <c r="C31" s="176" t="s">
        <v>192</v>
      </c>
      <c r="D31" s="217" t="s">
        <v>193</v>
      </c>
      <c r="E31" s="176" t="s">
        <v>223</v>
      </c>
      <c r="F31" s="177" t="s">
        <v>161</v>
      </c>
      <c r="G31" s="177" t="s">
        <v>39</v>
      </c>
      <c r="H31" s="178" t="s">
        <v>162</v>
      </c>
      <c r="I31" s="178"/>
      <c r="J31" s="178" t="s">
        <v>160</v>
      </c>
      <c r="K31" s="178" t="s">
        <v>6</v>
      </c>
      <c r="L31" s="178" t="s">
        <v>166</v>
      </c>
      <c r="M31" s="178" t="s">
        <v>1179</v>
      </c>
      <c r="N31" s="177" t="s">
        <v>1550</v>
      </c>
      <c r="O31" s="177" t="s">
        <v>1551</v>
      </c>
      <c r="P31" s="178">
        <v>9</v>
      </c>
      <c r="Q31" s="178">
        <v>8</v>
      </c>
      <c r="R31" s="178">
        <v>7</v>
      </c>
      <c r="S31" s="178">
        <v>7</v>
      </c>
      <c r="T31" s="114">
        <v>3.25</v>
      </c>
      <c r="U31" s="114">
        <v>5.75</v>
      </c>
      <c r="V31" s="178"/>
      <c r="W31" s="114"/>
      <c r="X31" s="114">
        <f t="shared" si="0"/>
        <v>33.5</v>
      </c>
      <c r="Y31" s="114"/>
    </row>
    <row r="32" spans="1:25" s="408" customFormat="1" ht="33" customHeight="1">
      <c r="A32" s="25">
        <v>7</v>
      </c>
      <c r="B32" s="176" t="s">
        <v>198</v>
      </c>
      <c r="C32" s="176" t="s">
        <v>192</v>
      </c>
      <c r="D32" s="176" t="s">
        <v>193</v>
      </c>
      <c r="E32" s="176" t="s">
        <v>198</v>
      </c>
      <c r="F32" s="177" t="s">
        <v>152</v>
      </c>
      <c r="G32" s="177" t="s">
        <v>153</v>
      </c>
      <c r="H32" s="178" t="s">
        <v>154</v>
      </c>
      <c r="I32" s="178"/>
      <c r="J32" s="178" t="s">
        <v>155</v>
      </c>
      <c r="K32" s="178" t="s">
        <v>6</v>
      </c>
      <c r="L32" s="178" t="s">
        <v>166</v>
      </c>
      <c r="M32" s="178" t="s">
        <v>123</v>
      </c>
      <c r="N32" s="177" t="s">
        <v>1536</v>
      </c>
      <c r="O32" s="177" t="s">
        <v>1537</v>
      </c>
      <c r="P32" s="178">
        <v>9</v>
      </c>
      <c r="Q32" s="178">
        <v>7</v>
      </c>
      <c r="R32" s="178">
        <v>7</v>
      </c>
      <c r="S32" s="178">
        <v>7</v>
      </c>
      <c r="T32" s="127">
        <v>4.5</v>
      </c>
      <c r="U32" s="127">
        <v>3.5</v>
      </c>
      <c r="V32" s="218"/>
      <c r="W32" s="114"/>
      <c r="X32" s="114">
        <f t="shared" si="0"/>
        <v>31</v>
      </c>
      <c r="Y32" s="114"/>
    </row>
    <row r="33" spans="1:25" s="409" customFormat="1" ht="33" customHeight="1">
      <c r="A33" s="25">
        <v>18</v>
      </c>
      <c r="B33" s="176" t="s">
        <v>209</v>
      </c>
      <c r="C33" s="176" t="s">
        <v>192</v>
      </c>
      <c r="D33" s="217" t="s">
        <v>193</v>
      </c>
      <c r="E33" s="176" t="s">
        <v>209</v>
      </c>
      <c r="F33" s="224" t="s">
        <v>143</v>
      </c>
      <c r="G33" s="177" t="s">
        <v>98</v>
      </c>
      <c r="H33" s="211"/>
      <c r="I33" s="245" t="s">
        <v>144</v>
      </c>
      <c r="J33" s="226" t="s">
        <v>145</v>
      </c>
      <c r="K33" s="226" t="s">
        <v>146</v>
      </c>
      <c r="L33" s="178" t="s">
        <v>166</v>
      </c>
      <c r="M33" s="226" t="s">
        <v>147</v>
      </c>
      <c r="N33" s="177" t="s">
        <v>1542</v>
      </c>
      <c r="O33" s="177" t="s">
        <v>1543</v>
      </c>
      <c r="P33" s="178">
        <v>7</v>
      </c>
      <c r="Q33" s="178">
        <v>9</v>
      </c>
      <c r="R33" s="178">
        <v>7</v>
      </c>
      <c r="S33" s="178">
        <v>9</v>
      </c>
      <c r="T33" s="114">
        <v>3</v>
      </c>
      <c r="U33" s="114">
        <v>4</v>
      </c>
      <c r="V33" s="178"/>
      <c r="W33" s="70"/>
      <c r="X33" s="114">
        <f t="shared" si="0"/>
        <v>30</v>
      </c>
      <c r="Y33" s="114" t="s">
        <v>142</v>
      </c>
    </row>
    <row r="34" spans="1:25" s="408" customFormat="1" ht="33" customHeight="1">
      <c r="A34" s="26">
        <v>45</v>
      </c>
      <c r="B34" s="176" t="s">
        <v>214</v>
      </c>
      <c r="C34" s="176" t="s">
        <v>192</v>
      </c>
      <c r="D34" s="217" t="s">
        <v>193</v>
      </c>
      <c r="E34" s="176" t="s">
        <v>236</v>
      </c>
      <c r="F34" s="177" t="s">
        <v>163</v>
      </c>
      <c r="G34" s="177" t="s">
        <v>164</v>
      </c>
      <c r="H34" s="178"/>
      <c r="I34" s="178" t="s">
        <v>144</v>
      </c>
      <c r="J34" s="178" t="s">
        <v>160</v>
      </c>
      <c r="K34" s="178" t="s">
        <v>6</v>
      </c>
      <c r="L34" s="178" t="s">
        <v>166</v>
      </c>
      <c r="M34" s="178" t="s">
        <v>1180</v>
      </c>
      <c r="N34" s="177" t="s">
        <v>1554</v>
      </c>
      <c r="O34" s="177" t="s">
        <v>1555</v>
      </c>
      <c r="P34" s="178">
        <v>7</v>
      </c>
      <c r="Q34" s="178">
        <v>7</v>
      </c>
      <c r="R34" s="178">
        <v>6</v>
      </c>
      <c r="S34" s="178">
        <v>6</v>
      </c>
      <c r="T34" s="178">
        <v>3</v>
      </c>
      <c r="U34" s="178">
        <v>3.5</v>
      </c>
      <c r="V34" s="178">
        <v>3</v>
      </c>
      <c r="W34" s="114"/>
      <c r="X34" s="114">
        <f t="shared" si="0"/>
        <v>29</v>
      </c>
      <c r="Y34" s="114"/>
    </row>
    <row r="35" spans="1:25" s="408" customFormat="1" ht="33" customHeight="1">
      <c r="A35" s="25">
        <v>37</v>
      </c>
      <c r="B35" s="176" t="s">
        <v>206</v>
      </c>
      <c r="C35" s="176" t="s">
        <v>192</v>
      </c>
      <c r="D35" s="176" t="s">
        <v>193</v>
      </c>
      <c r="E35" s="176" t="s">
        <v>228</v>
      </c>
      <c r="F35" s="224" t="s">
        <v>128</v>
      </c>
      <c r="G35" s="177" t="s">
        <v>129</v>
      </c>
      <c r="H35" s="225" t="s">
        <v>130</v>
      </c>
      <c r="I35" s="178"/>
      <c r="J35" s="226" t="s">
        <v>131</v>
      </c>
      <c r="K35" s="226" t="s">
        <v>14</v>
      </c>
      <c r="L35" s="178" t="s">
        <v>166</v>
      </c>
      <c r="M35" s="226" t="s">
        <v>132</v>
      </c>
      <c r="N35" s="177" t="s">
        <v>1548</v>
      </c>
      <c r="O35" s="177" t="s">
        <v>1549</v>
      </c>
      <c r="P35" s="178">
        <v>7</v>
      </c>
      <c r="Q35" s="178">
        <v>7</v>
      </c>
      <c r="R35" s="178">
        <v>7</v>
      </c>
      <c r="S35" s="178">
        <v>7</v>
      </c>
      <c r="T35" s="114">
        <v>3.5</v>
      </c>
      <c r="U35" s="114">
        <v>2</v>
      </c>
      <c r="V35" s="178"/>
      <c r="W35" s="114"/>
      <c r="X35" s="114">
        <f t="shared" si="0"/>
        <v>25</v>
      </c>
      <c r="Y35" s="114"/>
    </row>
    <row r="36" spans="1:25" s="408" customFormat="1" ht="33" customHeight="1">
      <c r="A36" s="414">
        <v>30</v>
      </c>
      <c r="B36" s="443" t="s">
        <v>199</v>
      </c>
      <c r="C36" s="443" t="s">
        <v>192</v>
      </c>
      <c r="D36" s="443" t="s">
        <v>193</v>
      </c>
      <c r="E36" s="443" t="s">
        <v>221</v>
      </c>
      <c r="F36" s="444" t="s">
        <v>148</v>
      </c>
      <c r="G36" s="445" t="s">
        <v>149</v>
      </c>
      <c r="H36" s="446"/>
      <c r="I36" s="470" t="s">
        <v>150</v>
      </c>
      <c r="J36" s="447" t="s">
        <v>131</v>
      </c>
      <c r="K36" s="448" t="s">
        <v>42</v>
      </c>
      <c r="L36" s="449" t="s">
        <v>166</v>
      </c>
      <c r="M36" s="447" t="s">
        <v>1181</v>
      </c>
      <c r="N36" s="177" t="s">
        <v>1544</v>
      </c>
      <c r="O36" s="177" t="s">
        <v>1545</v>
      </c>
      <c r="P36" s="449">
        <v>8</v>
      </c>
      <c r="Q36" s="449">
        <v>9</v>
      </c>
      <c r="R36" s="449">
        <v>9</v>
      </c>
      <c r="S36" s="449">
        <v>9</v>
      </c>
      <c r="T36" s="362"/>
      <c r="U36" s="362"/>
      <c r="V36" s="449"/>
      <c r="W36" s="362"/>
      <c r="X36" s="362"/>
      <c r="Y36" s="472" t="s">
        <v>1146</v>
      </c>
    </row>
    <row r="37" spans="1:25" s="451" customFormat="1" ht="33" customHeight="1" thickBot="1">
      <c r="A37" s="319">
        <v>36</v>
      </c>
      <c r="B37" s="314" t="s">
        <v>205</v>
      </c>
      <c r="C37" s="314" t="s">
        <v>192</v>
      </c>
      <c r="D37" s="320" t="s">
        <v>193</v>
      </c>
      <c r="E37" s="314" t="s">
        <v>227</v>
      </c>
      <c r="F37" s="321" t="s">
        <v>133</v>
      </c>
      <c r="G37" s="315" t="s">
        <v>134</v>
      </c>
      <c r="H37" s="322">
        <v>39664</v>
      </c>
      <c r="I37" s="317"/>
      <c r="J37" s="323" t="s">
        <v>122</v>
      </c>
      <c r="K37" s="323" t="s">
        <v>14</v>
      </c>
      <c r="L37" s="316" t="s">
        <v>166</v>
      </c>
      <c r="M37" s="316" t="s">
        <v>135</v>
      </c>
      <c r="N37" s="177" t="s">
        <v>1546</v>
      </c>
      <c r="O37" s="177" t="s">
        <v>1547</v>
      </c>
      <c r="P37" s="316">
        <v>10</v>
      </c>
      <c r="Q37" s="316">
        <v>7</v>
      </c>
      <c r="R37" s="316">
        <v>6</v>
      </c>
      <c r="S37" s="316">
        <v>7</v>
      </c>
      <c r="T37" s="318"/>
      <c r="U37" s="318"/>
      <c r="V37" s="316"/>
      <c r="W37" s="318"/>
      <c r="X37" s="318"/>
      <c r="Y37" s="324" t="s">
        <v>1146</v>
      </c>
    </row>
    <row r="38" spans="1:25" s="408" customFormat="1" ht="33" customHeight="1">
      <c r="A38" s="412">
        <v>44</v>
      </c>
      <c r="B38" s="416" t="s">
        <v>213</v>
      </c>
      <c r="C38" s="416" t="s">
        <v>192</v>
      </c>
      <c r="D38" s="416" t="s">
        <v>194</v>
      </c>
      <c r="E38" s="416" t="s">
        <v>235</v>
      </c>
      <c r="F38" s="468" t="s">
        <v>113</v>
      </c>
      <c r="G38" s="468" t="s">
        <v>114</v>
      </c>
      <c r="H38" s="435" t="s">
        <v>115</v>
      </c>
      <c r="I38" s="435"/>
      <c r="J38" s="435" t="s">
        <v>81</v>
      </c>
      <c r="K38" s="435" t="s">
        <v>42</v>
      </c>
      <c r="L38" s="435" t="s">
        <v>84</v>
      </c>
      <c r="M38" s="435" t="s">
        <v>116</v>
      </c>
      <c r="N38" s="177" t="s">
        <v>1582</v>
      </c>
      <c r="O38" s="177" t="s">
        <v>1583</v>
      </c>
      <c r="P38" s="435">
        <v>10</v>
      </c>
      <c r="Q38" s="435">
        <v>10</v>
      </c>
      <c r="R38" s="435">
        <v>10</v>
      </c>
      <c r="S38" s="435">
        <v>9</v>
      </c>
      <c r="T38" s="435">
        <v>9</v>
      </c>
      <c r="U38" s="435">
        <v>9</v>
      </c>
      <c r="V38" s="435"/>
      <c r="W38" s="435"/>
      <c r="X38" s="435">
        <f aca="true" t="shared" si="1" ref="X38:X52">(SUM(P38:S38)/2+T38*2+U38*2+V38+W38)</f>
        <v>55.5</v>
      </c>
      <c r="Y38" s="435"/>
    </row>
    <row r="39" spans="1:34" s="408" customFormat="1" ht="33" customHeight="1">
      <c r="A39" s="367">
        <v>12</v>
      </c>
      <c r="B39" s="368" t="s">
        <v>203</v>
      </c>
      <c r="C39" s="368" t="s">
        <v>192</v>
      </c>
      <c r="D39" s="368" t="s">
        <v>194</v>
      </c>
      <c r="E39" s="368" t="s">
        <v>203</v>
      </c>
      <c r="F39" s="369" t="s">
        <v>86</v>
      </c>
      <c r="G39" s="369" t="s">
        <v>55</v>
      </c>
      <c r="H39" s="370"/>
      <c r="I39" s="370" t="s">
        <v>87</v>
      </c>
      <c r="J39" s="370" t="s">
        <v>41</v>
      </c>
      <c r="K39" s="370" t="s">
        <v>42</v>
      </c>
      <c r="L39" s="370" t="s">
        <v>84</v>
      </c>
      <c r="M39" s="370" t="s">
        <v>88</v>
      </c>
      <c r="N39" s="177" t="s">
        <v>1560</v>
      </c>
      <c r="O39" s="177" t="s">
        <v>1561</v>
      </c>
      <c r="P39" s="370">
        <v>10</v>
      </c>
      <c r="Q39" s="370">
        <v>9</v>
      </c>
      <c r="R39" s="370">
        <v>9</v>
      </c>
      <c r="S39" s="370">
        <v>9</v>
      </c>
      <c r="T39" s="370">
        <v>9</v>
      </c>
      <c r="U39" s="370">
        <v>7.75</v>
      </c>
      <c r="V39" s="370"/>
      <c r="W39" s="370"/>
      <c r="X39" s="370">
        <f t="shared" si="1"/>
        <v>52</v>
      </c>
      <c r="Y39" s="370"/>
      <c r="AA39" s="409"/>
      <c r="AB39" s="409"/>
      <c r="AC39" s="409"/>
      <c r="AD39" s="409"/>
      <c r="AE39" s="409"/>
      <c r="AF39" s="409"/>
      <c r="AG39" s="409"/>
      <c r="AH39" s="409"/>
    </row>
    <row r="40" spans="1:34" s="409" customFormat="1" ht="33" customHeight="1">
      <c r="A40" s="367">
        <v>14</v>
      </c>
      <c r="B40" s="368" t="s">
        <v>205</v>
      </c>
      <c r="C40" s="368" t="s">
        <v>192</v>
      </c>
      <c r="D40" s="368" t="s">
        <v>194</v>
      </c>
      <c r="E40" s="368" t="s">
        <v>205</v>
      </c>
      <c r="F40" s="369" t="s">
        <v>92</v>
      </c>
      <c r="G40" s="369" t="s">
        <v>93</v>
      </c>
      <c r="H40" s="370" t="s">
        <v>94</v>
      </c>
      <c r="I40" s="370"/>
      <c r="J40" s="370" t="s">
        <v>81</v>
      </c>
      <c r="K40" s="370" t="s">
        <v>95</v>
      </c>
      <c r="L40" s="370" t="s">
        <v>84</v>
      </c>
      <c r="M40" s="370" t="s">
        <v>1168</v>
      </c>
      <c r="N40" s="510" t="s">
        <v>1564</v>
      </c>
      <c r="O40" s="510" t="s">
        <v>1565</v>
      </c>
      <c r="P40" s="370">
        <v>10</v>
      </c>
      <c r="Q40" s="370">
        <v>9</v>
      </c>
      <c r="R40" s="370">
        <v>10</v>
      </c>
      <c r="S40" s="370">
        <v>9</v>
      </c>
      <c r="T40" s="370">
        <v>8.5</v>
      </c>
      <c r="U40" s="370">
        <v>6.5</v>
      </c>
      <c r="V40" s="370">
        <v>3</v>
      </c>
      <c r="W40" s="370"/>
      <c r="X40" s="370">
        <f t="shared" si="1"/>
        <v>52</v>
      </c>
      <c r="Y40" s="370"/>
      <c r="AA40" s="408"/>
      <c r="AB40" s="408"/>
      <c r="AC40" s="408"/>
      <c r="AD40" s="408"/>
      <c r="AE40" s="408"/>
      <c r="AF40" s="408"/>
      <c r="AG40" s="408"/>
      <c r="AH40" s="408"/>
    </row>
    <row r="41" spans="1:25" s="408" customFormat="1" ht="33" customHeight="1">
      <c r="A41" s="367">
        <v>20</v>
      </c>
      <c r="B41" s="368" t="s">
        <v>211</v>
      </c>
      <c r="C41" s="368" t="s">
        <v>192</v>
      </c>
      <c r="D41" s="368" t="s">
        <v>194</v>
      </c>
      <c r="E41" s="368" t="s">
        <v>211</v>
      </c>
      <c r="F41" s="369" t="s">
        <v>100</v>
      </c>
      <c r="G41" s="369" t="s">
        <v>78</v>
      </c>
      <c r="H41" s="370"/>
      <c r="I41" s="388">
        <v>39577</v>
      </c>
      <c r="J41" s="370" t="s">
        <v>81</v>
      </c>
      <c r="K41" s="370" t="s">
        <v>49</v>
      </c>
      <c r="L41" s="370" t="s">
        <v>84</v>
      </c>
      <c r="M41" s="370" t="s">
        <v>88</v>
      </c>
      <c r="N41" s="177" t="s">
        <v>1568</v>
      </c>
      <c r="O41" s="177" t="s">
        <v>1569</v>
      </c>
      <c r="P41" s="370">
        <v>10</v>
      </c>
      <c r="Q41" s="370">
        <v>9</v>
      </c>
      <c r="R41" s="370">
        <v>9</v>
      </c>
      <c r="S41" s="370">
        <v>9</v>
      </c>
      <c r="T41" s="370">
        <v>8.5</v>
      </c>
      <c r="U41" s="370">
        <v>6.5</v>
      </c>
      <c r="V41" s="370">
        <v>3</v>
      </c>
      <c r="W41" s="370"/>
      <c r="X41" s="370">
        <f t="shared" si="1"/>
        <v>51.5</v>
      </c>
      <c r="Y41" s="367"/>
    </row>
    <row r="42" spans="1:25" s="408" customFormat="1" ht="33" customHeight="1">
      <c r="A42" s="25">
        <v>27</v>
      </c>
      <c r="B42" s="176" t="s">
        <v>196</v>
      </c>
      <c r="C42" s="176" t="s">
        <v>192</v>
      </c>
      <c r="D42" s="176" t="s">
        <v>194</v>
      </c>
      <c r="E42" s="176" t="s">
        <v>218</v>
      </c>
      <c r="F42" s="177" t="s">
        <v>109</v>
      </c>
      <c r="G42" s="177" t="s">
        <v>110</v>
      </c>
      <c r="H42" s="178" t="s">
        <v>111</v>
      </c>
      <c r="I42" s="178"/>
      <c r="J42" s="178" t="s">
        <v>41</v>
      </c>
      <c r="K42" s="178" t="s">
        <v>6</v>
      </c>
      <c r="L42" s="178" t="s">
        <v>84</v>
      </c>
      <c r="M42" s="178" t="s">
        <v>112</v>
      </c>
      <c r="N42" s="177" t="s">
        <v>1578</v>
      </c>
      <c r="O42" s="510" t="s">
        <v>1579</v>
      </c>
      <c r="P42" s="178">
        <v>9</v>
      </c>
      <c r="Q42" s="178">
        <v>9</v>
      </c>
      <c r="R42" s="178">
        <v>7</v>
      </c>
      <c r="S42" s="178">
        <v>9</v>
      </c>
      <c r="T42" s="114">
        <v>6.25</v>
      </c>
      <c r="U42" s="114">
        <v>6.75</v>
      </c>
      <c r="V42" s="178">
        <v>3</v>
      </c>
      <c r="W42" s="114"/>
      <c r="X42" s="114">
        <f t="shared" si="1"/>
        <v>46</v>
      </c>
      <c r="Y42" s="114"/>
    </row>
    <row r="43" spans="1:25" s="408" customFormat="1" ht="33" customHeight="1">
      <c r="A43" s="25">
        <v>9</v>
      </c>
      <c r="B43" s="176" t="s">
        <v>200</v>
      </c>
      <c r="C43" s="176" t="s">
        <v>192</v>
      </c>
      <c r="D43" s="176" t="s">
        <v>194</v>
      </c>
      <c r="E43" s="176" t="s">
        <v>200</v>
      </c>
      <c r="F43" s="177" t="s">
        <v>80</v>
      </c>
      <c r="G43" s="177" t="s">
        <v>240</v>
      </c>
      <c r="H43" s="211">
        <v>39539</v>
      </c>
      <c r="I43" s="178"/>
      <c r="J43" s="178" t="s">
        <v>81</v>
      </c>
      <c r="K43" s="178" t="s">
        <v>6</v>
      </c>
      <c r="L43" s="178" t="s">
        <v>84</v>
      </c>
      <c r="M43" s="178" t="s">
        <v>82</v>
      </c>
      <c r="N43" s="177" t="s">
        <v>1556</v>
      </c>
      <c r="O43" s="177" t="s">
        <v>1557</v>
      </c>
      <c r="P43" s="178">
        <v>9</v>
      </c>
      <c r="Q43" s="178">
        <v>9</v>
      </c>
      <c r="R43" s="178">
        <v>9</v>
      </c>
      <c r="S43" s="178">
        <v>9</v>
      </c>
      <c r="T43" s="370">
        <v>8.25</v>
      </c>
      <c r="U43" s="370">
        <v>4</v>
      </c>
      <c r="V43" s="178">
        <v>3</v>
      </c>
      <c r="W43" s="370"/>
      <c r="X43" s="370">
        <f t="shared" si="1"/>
        <v>45.5</v>
      </c>
      <c r="Y43" s="370"/>
    </row>
    <row r="44" spans="1:25" s="408" customFormat="1" ht="33" customHeight="1">
      <c r="A44" s="25">
        <v>33</v>
      </c>
      <c r="B44" s="176" t="s">
        <v>202</v>
      </c>
      <c r="C44" s="176" t="s">
        <v>192</v>
      </c>
      <c r="D44" s="176" t="s">
        <v>194</v>
      </c>
      <c r="E44" s="176" t="s">
        <v>224</v>
      </c>
      <c r="F44" s="177" t="s">
        <v>117</v>
      </c>
      <c r="G44" s="177" t="s">
        <v>118</v>
      </c>
      <c r="H44" s="211">
        <v>39793</v>
      </c>
      <c r="I44" s="211"/>
      <c r="J44" s="178" t="s">
        <v>81</v>
      </c>
      <c r="K44" s="178" t="s">
        <v>28</v>
      </c>
      <c r="L44" s="178" t="s">
        <v>84</v>
      </c>
      <c r="M44" s="178" t="s">
        <v>96</v>
      </c>
      <c r="N44" s="177" t="s">
        <v>1584</v>
      </c>
      <c r="O44" s="177" t="s">
        <v>1585</v>
      </c>
      <c r="P44" s="178">
        <v>9</v>
      </c>
      <c r="Q44" s="178">
        <v>9</v>
      </c>
      <c r="R44" s="178">
        <v>9</v>
      </c>
      <c r="S44" s="178">
        <v>9</v>
      </c>
      <c r="T44" s="114">
        <v>6.5</v>
      </c>
      <c r="U44" s="114">
        <v>5.5</v>
      </c>
      <c r="V44" s="178">
        <v>3</v>
      </c>
      <c r="W44" s="114"/>
      <c r="X44" s="114">
        <f t="shared" si="1"/>
        <v>45</v>
      </c>
      <c r="Y44" s="114"/>
    </row>
    <row r="45" spans="1:25" s="408" customFormat="1" ht="33" customHeight="1">
      <c r="A45" s="25">
        <v>13</v>
      </c>
      <c r="B45" s="176" t="s">
        <v>204</v>
      </c>
      <c r="C45" s="176" t="s">
        <v>192</v>
      </c>
      <c r="D45" s="176" t="s">
        <v>194</v>
      </c>
      <c r="E45" s="176" t="s">
        <v>204</v>
      </c>
      <c r="F45" s="177" t="s">
        <v>89</v>
      </c>
      <c r="G45" s="177" t="s">
        <v>90</v>
      </c>
      <c r="H45" s="178" t="s">
        <v>91</v>
      </c>
      <c r="I45" s="178"/>
      <c r="J45" s="178" t="s">
        <v>81</v>
      </c>
      <c r="K45" s="178" t="s">
        <v>6</v>
      </c>
      <c r="L45" s="178" t="s">
        <v>84</v>
      </c>
      <c r="M45" s="178" t="s">
        <v>82</v>
      </c>
      <c r="N45" s="177" t="s">
        <v>1562</v>
      </c>
      <c r="O45" s="177" t="s">
        <v>1563</v>
      </c>
      <c r="P45" s="178">
        <v>9</v>
      </c>
      <c r="Q45" s="178">
        <v>7</v>
      </c>
      <c r="R45" s="178">
        <v>9</v>
      </c>
      <c r="S45" s="178">
        <v>7</v>
      </c>
      <c r="T45" s="114">
        <v>6.25</v>
      </c>
      <c r="U45" s="114">
        <v>6.25</v>
      </c>
      <c r="V45" s="178">
        <v>3</v>
      </c>
      <c r="W45" s="114"/>
      <c r="X45" s="114">
        <f t="shared" si="1"/>
        <v>44</v>
      </c>
      <c r="Y45" s="114"/>
    </row>
    <row r="46" spans="1:25" s="408" customFormat="1" ht="33" customHeight="1">
      <c r="A46" s="25">
        <v>25</v>
      </c>
      <c r="B46" s="176" t="s">
        <v>194</v>
      </c>
      <c r="C46" s="176" t="s">
        <v>192</v>
      </c>
      <c r="D46" s="176" t="s">
        <v>194</v>
      </c>
      <c r="E46" s="176" t="s">
        <v>216</v>
      </c>
      <c r="F46" s="177" t="s">
        <v>107</v>
      </c>
      <c r="G46" s="177" t="s">
        <v>30</v>
      </c>
      <c r="H46" s="178"/>
      <c r="I46" s="178" t="s">
        <v>108</v>
      </c>
      <c r="J46" s="178" t="s">
        <v>81</v>
      </c>
      <c r="K46" s="178" t="s">
        <v>14</v>
      </c>
      <c r="L46" s="178" t="s">
        <v>84</v>
      </c>
      <c r="M46" s="178" t="s">
        <v>82</v>
      </c>
      <c r="N46" s="177" t="s">
        <v>1576</v>
      </c>
      <c r="O46" s="177" t="s">
        <v>1577</v>
      </c>
      <c r="P46" s="178">
        <v>6</v>
      </c>
      <c r="Q46" s="178">
        <v>9</v>
      </c>
      <c r="R46" s="178">
        <v>9</v>
      </c>
      <c r="S46" s="178">
        <v>9</v>
      </c>
      <c r="T46" s="114">
        <v>5.25</v>
      </c>
      <c r="U46" s="114">
        <v>6.75</v>
      </c>
      <c r="V46" s="178">
        <v>3</v>
      </c>
      <c r="W46" s="114"/>
      <c r="X46" s="114">
        <f t="shared" si="1"/>
        <v>43.5</v>
      </c>
      <c r="Y46" s="114"/>
    </row>
    <row r="47" spans="1:25" s="408" customFormat="1" ht="33" customHeight="1">
      <c r="A47" s="25">
        <v>21</v>
      </c>
      <c r="B47" s="176" t="s">
        <v>212</v>
      </c>
      <c r="C47" s="176" t="s">
        <v>192</v>
      </c>
      <c r="D47" s="176" t="s">
        <v>194</v>
      </c>
      <c r="E47" s="176" t="s">
        <v>212</v>
      </c>
      <c r="F47" s="177" t="s">
        <v>101</v>
      </c>
      <c r="G47" s="177" t="s">
        <v>102</v>
      </c>
      <c r="H47" s="178"/>
      <c r="I47" s="225">
        <v>39785</v>
      </c>
      <c r="J47" s="178" t="s">
        <v>81</v>
      </c>
      <c r="K47" s="178" t="s">
        <v>49</v>
      </c>
      <c r="L47" s="178" t="s">
        <v>84</v>
      </c>
      <c r="M47" s="178" t="s">
        <v>88</v>
      </c>
      <c r="N47" s="177" t="s">
        <v>1570</v>
      </c>
      <c r="O47" s="177" t="s">
        <v>1571</v>
      </c>
      <c r="P47" s="178">
        <v>9</v>
      </c>
      <c r="Q47" s="178">
        <v>9</v>
      </c>
      <c r="R47" s="178">
        <v>9</v>
      </c>
      <c r="S47" s="178">
        <v>9</v>
      </c>
      <c r="T47" s="114">
        <v>7</v>
      </c>
      <c r="U47" s="114">
        <v>2.75</v>
      </c>
      <c r="V47" s="178">
        <v>3</v>
      </c>
      <c r="W47" s="114"/>
      <c r="X47" s="114">
        <f t="shared" si="1"/>
        <v>40.5</v>
      </c>
      <c r="Y47" s="114"/>
    </row>
    <row r="48" spans="1:25" s="408" customFormat="1" ht="33" customHeight="1">
      <c r="A48" s="25">
        <v>23</v>
      </c>
      <c r="B48" s="176" t="s">
        <v>192</v>
      </c>
      <c r="C48" s="176" t="s">
        <v>192</v>
      </c>
      <c r="D48" s="176" t="s">
        <v>195</v>
      </c>
      <c r="E48" s="176" t="s">
        <v>214</v>
      </c>
      <c r="F48" s="177" t="s">
        <v>179</v>
      </c>
      <c r="G48" s="177" t="s">
        <v>180</v>
      </c>
      <c r="H48" s="211">
        <v>39623</v>
      </c>
      <c r="I48" s="178"/>
      <c r="J48" s="178" t="s">
        <v>181</v>
      </c>
      <c r="K48" s="178" t="s">
        <v>28</v>
      </c>
      <c r="L48" s="178" t="s">
        <v>182</v>
      </c>
      <c r="M48" s="178" t="s">
        <v>183</v>
      </c>
      <c r="N48" s="177" t="s">
        <v>1574</v>
      </c>
      <c r="O48" s="177" t="s">
        <v>1575</v>
      </c>
      <c r="P48" s="178">
        <v>9</v>
      </c>
      <c r="Q48" s="178">
        <v>8</v>
      </c>
      <c r="R48" s="178">
        <v>8</v>
      </c>
      <c r="S48" s="178">
        <v>8</v>
      </c>
      <c r="T48" s="114">
        <v>2.75</v>
      </c>
      <c r="U48" s="114">
        <v>7</v>
      </c>
      <c r="V48" s="178">
        <v>3</v>
      </c>
      <c r="W48" s="114"/>
      <c r="X48" s="114">
        <f t="shared" si="1"/>
        <v>39</v>
      </c>
      <c r="Y48" s="114"/>
    </row>
    <row r="49" spans="1:25" s="408" customFormat="1" ht="33" customHeight="1">
      <c r="A49" s="25">
        <v>17</v>
      </c>
      <c r="B49" s="176" t="s">
        <v>208</v>
      </c>
      <c r="C49" s="176" t="s">
        <v>192</v>
      </c>
      <c r="D49" s="176" t="s">
        <v>194</v>
      </c>
      <c r="E49" s="176" t="s">
        <v>208</v>
      </c>
      <c r="F49" s="177" t="s">
        <v>97</v>
      </c>
      <c r="G49" s="177" t="s">
        <v>98</v>
      </c>
      <c r="H49" s="178"/>
      <c r="I49" s="178" t="s">
        <v>99</v>
      </c>
      <c r="J49" s="178" t="s">
        <v>81</v>
      </c>
      <c r="K49" s="178" t="s">
        <v>28</v>
      </c>
      <c r="L49" s="178" t="s">
        <v>84</v>
      </c>
      <c r="M49" s="178" t="s">
        <v>85</v>
      </c>
      <c r="N49" s="510" t="s">
        <v>1566</v>
      </c>
      <c r="O49" s="510" t="s">
        <v>1567</v>
      </c>
      <c r="P49" s="178">
        <v>7</v>
      </c>
      <c r="Q49" s="178">
        <v>7</v>
      </c>
      <c r="R49" s="178">
        <v>8</v>
      </c>
      <c r="S49" s="178">
        <v>8</v>
      </c>
      <c r="T49" s="114">
        <v>6.25</v>
      </c>
      <c r="U49" s="114">
        <v>3.75</v>
      </c>
      <c r="V49" s="178">
        <v>3</v>
      </c>
      <c r="W49" s="114"/>
      <c r="X49" s="114">
        <f t="shared" si="1"/>
        <v>38</v>
      </c>
      <c r="Y49" s="114"/>
    </row>
    <row r="50" spans="1:25" s="408" customFormat="1" ht="33" customHeight="1">
      <c r="A50" s="25">
        <v>22</v>
      </c>
      <c r="B50" s="176" t="s">
        <v>213</v>
      </c>
      <c r="C50" s="176" t="s">
        <v>192</v>
      </c>
      <c r="D50" s="176" t="s">
        <v>194</v>
      </c>
      <c r="E50" s="176" t="s">
        <v>213</v>
      </c>
      <c r="F50" s="177" t="s">
        <v>103</v>
      </c>
      <c r="G50" s="177" t="s">
        <v>104</v>
      </c>
      <c r="H50" s="178" t="s">
        <v>105</v>
      </c>
      <c r="I50" s="178"/>
      <c r="J50" s="178" t="s">
        <v>81</v>
      </c>
      <c r="K50" s="178" t="s">
        <v>6</v>
      </c>
      <c r="L50" s="178" t="s">
        <v>84</v>
      </c>
      <c r="M50" s="178" t="s">
        <v>106</v>
      </c>
      <c r="N50" s="177" t="s">
        <v>1572</v>
      </c>
      <c r="O50" s="177" t="s">
        <v>1573</v>
      </c>
      <c r="P50" s="178">
        <v>6</v>
      </c>
      <c r="Q50" s="178">
        <v>7</v>
      </c>
      <c r="R50" s="178">
        <v>6</v>
      </c>
      <c r="S50" s="178">
        <v>7</v>
      </c>
      <c r="T50" s="114">
        <v>6.5</v>
      </c>
      <c r="U50" s="114">
        <v>3.75</v>
      </c>
      <c r="V50" s="178">
        <v>3</v>
      </c>
      <c r="W50" s="114"/>
      <c r="X50" s="114">
        <f t="shared" si="1"/>
        <v>36.5</v>
      </c>
      <c r="Y50" s="114"/>
    </row>
    <row r="51" spans="1:25" s="408" customFormat="1" ht="33" customHeight="1">
      <c r="A51" s="84">
        <v>28</v>
      </c>
      <c r="B51" s="443" t="s">
        <v>197</v>
      </c>
      <c r="C51" s="443" t="s">
        <v>192</v>
      </c>
      <c r="D51" s="443" t="s">
        <v>195</v>
      </c>
      <c r="E51" s="443" t="s">
        <v>219</v>
      </c>
      <c r="F51" s="445" t="s">
        <v>184</v>
      </c>
      <c r="G51" s="445" t="s">
        <v>185</v>
      </c>
      <c r="H51" s="446">
        <v>39584</v>
      </c>
      <c r="I51" s="449"/>
      <c r="J51" s="449" t="s">
        <v>186</v>
      </c>
      <c r="K51" s="449" t="s">
        <v>28</v>
      </c>
      <c r="L51" s="449" t="s">
        <v>182</v>
      </c>
      <c r="M51" s="449" t="s">
        <v>1163</v>
      </c>
      <c r="N51" s="177" t="s">
        <v>1580</v>
      </c>
      <c r="O51" s="177" t="s">
        <v>1581</v>
      </c>
      <c r="P51" s="449">
        <v>9</v>
      </c>
      <c r="Q51" s="449">
        <v>7</v>
      </c>
      <c r="R51" s="449">
        <v>8</v>
      </c>
      <c r="S51" s="449">
        <v>7</v>
      </c>
      <c r="T51" s="362">
        <v>5.5</v>
      </c>
      <c r="U51" s="362">
        <v>3.25</v>
      </c>
      <c r="V51" s="449">
        <v>3</v>
      </c>
      <c r="W51" s="362"/>
      <c r="X51" s="362">
        <f t="shared" si="1"/>
        <v>36</v>
      </c>
      <c r="Y51" s="362"/>
    </row>
    <row r="52" spans="1:25" s="451" customFormat="1" ht="33" customHeight="1" thickBot="1">
      <c r="A52" s="313">
        <v>6</v>
      </c>
      <c r="B52" s="314" t="s">
        <v>197</v>
      </c>
      <c r="C52" s="314" t="s">
        <v>192</v>
      </c>
      <c r="D52" s="314" t="s">
        <v>194</v>
      </c>
      <c r="E52" s="314" t="s">
        <v>197</v>
      </c>
      <c r="F52" s="315" t="s">
        <v>187</v>
      </c>
      <c r="G52" s="315" t="s">
        <v>83</v>
      </c>
      <c r="H52" s="316"/>
      <c r="I52" s="325">
        <v>39730</v>
      </c>
      <c r="J52" s="316" t="s">
        <v>81</v>
      </c>
      <c r="K52" s="316" t="s">
        <v>28</v>
      </c>
      <c r="L52" s="316" t="s">
        <v>84</v>
      </c>
      <c r="M52" s="316" t="s">
        <v>85</v>
      </c>
      <c r="N52" s="510" t="s">
        <v>1558</v>
      </c>
      <c r="O52" s="510" t="s">
        <v>1559</v>
      </c>
      <c r="P52" s="316">
        <v>9</v>
      </c>
      <c r="Q52" s="316">
        <v>7</v>
      </c>
      <c r="R52" s="316">
        <v>7</v>
      </c>
      <c r="S52" s="316">
        <v>7</v>
      </c>
      <c r="T52" s="318">
        <v>3</v>
      </c>
      <c r="U52" s="318">
        <v>2.75</v>
      </c>
      <c r="V52" s="316">
        <v>3</v>
      </c>
      <c r="W52" s="318"/>
      <c r="X52" s="318">
        <f t="shared" si="1"/>
        <v>29.5</v>
      </c>
      <c r="Y52" s="318"/>
    </row>
    <row r="53" spans="1:25" s="453" customFormat="1" ht="33" customHeight="1">
      <c r="A53" s="413">
        <v>74</v>
      </c>
      <c r="B53" s="417" t="s">
        <v>201</v>
      </c>
      <c r="C53" s="473" t="s">
        <v>193</v>
      </c>
      <c r="D53" s="417" t="s">
        <v>197</v>
      </c>
      <c r="E53" s="417" t="s">
        <v>220</v>
      </c>
      <c r="F53" s="474" t="s">
        <v>348</v>
      </c>
      <c r="G53" s="474" t="s">
        <v>349</v>
      </c>
      <c r="H53" s="413" t="s">
        <v>350</v>
      </c>
      <c r="I53" s="475"/>
      <c r="J53" s="413" t="s">
        <v>282</v>
      </c>
      <c r="K53" s="413" t="s">
        <v>28</v>
      </c>
      <c r="L53" s="424" t="s">
        <v>283</v>
      </c>
      <c r="M53" s="424" t="s">
        <v>338</v>
      </c>
      <c r="N53" s="140" t="s">
        <v>1414</v>
      </c>
      <c r="O53" s="140" t="s">
        <v>1415</v>
      </c>
      <c r="P53" s="413">
        <v>9</v>
      </c>
      <c r="Q53" s="413">
        <v>9</v>
      </c>
      <c r="R53" s="413">
        <v>10</v>
      </c>
      <c r="S53" s="413">
        <v>9</v>
      </c>
      <c r="T53" s="413">
        <v>7.75</v>
      </c>
      <c r="U53" s="413">
        <v>6.5</v>
      </c>
      <c r="V53" s="413">
        <v>3</v>
      </c>
      <c r="W53" s="413"/>
      <c r="X53" s="424">
        <f aca="true" t="shared" si="2" ref="X53:X69">(SUM(P53:S53)/2+T53*2+U53*2+V53+W53)</f>
        <v>50</v>
      </c>
      <c r="Y53" s="424"/>
    </row>
    <row r="54" spans="1:25" s="455" customFormat="1" ht="33" customHeight="1">
      <c r="A54" s="367">
        <v>85</v>
      </c>
      <c r="B54" s="368" t="s">
        <v>193</v>
      </c>
      <c r="C54" s="387" t="s">
        <v>193</v>
      </c>
      <c r="D54" s="368" t="s">
        <v>197</v>
      </c>
      <c r="E54" s="368" t="s">
        <v>231</v>
      </c>
      <c r="F54" s="395" t="s">
        <v>379</v>
      </c>
      <c r="G54" s="395" t="s">
        <v>380</v>
      </c>
      <c r="H54" s="367"/>
      <c r="I54" s="396">
        <v>39548</v>
      </c>
      <c r="J54" s="367" t="s">
        <v>282</v>
      </c>
      <c r="K54" s="367" t="s">
        <v>6</v>
      </c>
      <c r="L54" s="370" t="s">
        <v>283</v>
      </c>
      <c r="M54" s="370" t="s">
        <v>284</v>
      </c>
      <c r="N54" s="511" t="s">
        <v>1420</v>
      </c>
      <c r="O54" s="140" t="s">
        <v>1421</v>
      </c>
      <c r="P54" s="367">
        <v>9</v>
      </c>
      <c r="Q54" s="367">
        <v>9</v>
      </c>
      <c r="R54" s="367">
        <v>8</v>
      </c>
      <c r="S54" s="367">
        <v>9</v>
      </c>
      <c r="T54" s="367">
        <v>7.5</v>
      </c>
      <c r="U54" s="367">
        <v>5.75</v>
      </c>
      <c r="V54" s="367">
        <v>3</v>
      </c>
      <c r="W54" s="367"/>
      <c r="X54" s="370">
        <f t="shared" si="2"/>
        <v>47</v>
      </c>
      <c r="Y54" s="367"/>
    </row>
    <row r="55" spans="1:25" s="455" customFormat="1" ht="33" customHeight="1">
      <c r="A55" s="367">
        <v>70</v>
      </c>
      <c r="B55" s="368" t="s">
        <v>197</v>
      </c>
      <c r="C55" s="387" t="s">
        <v>193</v>
      </c>
      <c r="D55" s="368" t="s">
        <v>197</v>
      </c>
      <c r="E55" s="368" t="s">
        <v>216</v>
      </c>
      <c r="F55" s="395" t="s">
        <v>335</v>
      </c>
      <c r="G55" s="395" t="s">
        <v>336</v>
      </c>
      <c r="H55" s="367"/>
      <c r="I55" s="367" t="s">
        <v>337</v>
      </c>
      <c r="J55" s="367" t="s">
        <v>282</v>
      </c>
      <c r="K55" s="367" t="s">
        <v>28</v>
      </c>
      <c r="L55" s="370" t="s">
        <v>283</v>
      </c>
      <c r="M55" s="370" t="s">
        <v>338</v>
      </c>
      <c r="N55" s="140" t="s">
        <v>1410</v>
      </c>
      <c r="O55" s="511" t="s">
        <v>1411</v>
      </c>
      <c r="P55" s="367">
        <v>9</v>
      </c>
      <c r="Q55" s="367">
        <v>9</v>
      </c>
      <c r="R55" s="367">
        <v>9</v>
      </c>
      <c r="S55" s="367">
        <v>8</v>
      </c>
      <c r="T55" s="367">
        <v>6.75</v>
      </c>
      <c r="U55" s="367">
        <v>6.25</v>
      </c>
      <c r="V55" s="367">
        <v>3</v>
      </c>
      <c r="W55" s="367"/>
      <c r="X55" s="370">
        <f t="shared" si="2"/>
        <v>46.5</v>
      </c>
      <c r="Y55" s="370"/>
    </row>
    <row r="56" spans="1:25" s="454" customFormat="1" ht="33" customHeight="1">
      <c r="A56" s="26">
        <v>66</v>
      </c>
      <c r="B56" s="189" t="s">
        <v>193</v>
      </c>
      <c r="C56" s="199" t="s">
        <v>193</v>
      </c>
      <c r="D56" s="189" t="s">
        <v>197</v>
      </c>
      <c r="E56" s="189" t="s">
        <v>212</v>
      </c>
      <c r="F56" s="197" t="s">
        <v>321</v>
      </c>
      <c r="G56" s="197" t="s">
        <v>322</v>
      </c>
      <c r="H56" s="25"/>
      <c r="I56" s="25" t="s">
        <v>323</v>
      </c>
      <c r="J56" s="25" t="s">
        <v>282</v>
      </c>
      <c r="K56" s="27" t="s">
        <v>42</v>
      </c>
      <c r="L56" s="115" t="s">
        <v>283</v>
      </c>
      <c r="M56" s="115" t="s">
        <v>284</v>
      </c>
      <c r="N56" s="511" t="s">
        <v>1406</v>
      </c>
      <c r="O56" s="140" t="s">
        <v>1407</v>
      </c>
      <c r="P56" s="25">
        <v>9</v>
      </c>
      <c r="Q56" s="25">
        <v>9</v>
      </c>
      <c r="R56" s="25">
        <v>10</v>
      </c>
      <c r="S56" s="25">
        <v>9</v>
      </c>
      <c r="T56" s="70">
        <v>7.5</v>
      </c>
      <c r="U56" s="70">
        <v>5.75</v>
      </c>
      <c r="V56" s="25"/>
      <c r="W56" s="70"/>
      <c r="X56" s="114">
        <f t="shared" si="2"/>
        <v>45</v>
      </c>
      <c r="Y56" s="70"/>
    </row>
    <row r="57" spans="1:25" s="454" customFormat="1" ht="33" customHeight="1">
      <c r="A57" s="26">
        <v>71</v>
      </c>
      <c r="B57" s="189" t="s">
        <v>198</v>
      </c>
      <c r="C57" s="199" t="s">
        <v>193</v>
      </c>
      <c r="D57" s="189" t="s">
        <v>196</v>
      </c>
      <c r="E57" s="189" t="s">
        <v>217</v>
      </c>
      <c r="F57" s="140" t="s">
        <v>339</v>
      </c>
      <c r="G57" s="140" t="s">
        <v>98</v>
      </c>
      <c r="H57" s="25"/>
      <c r="I57" s="200">
        <v>39689</v>
      </c>
      <c r="J57" s="115" t="s">
        <v>340</v>
      </c>
      <c r="K57" s="115" t="s">
        <v>341</v>
      </c>
      <c r="L57" s="115" t="s">
        <v>277</v>
      </c>
      <c r="M57" s="115" t="s">
        <v>342</v>
      </c>
      <c r="N57" s="140" t="s">
        <v>1412</v>
      </c>
      <c r="O57" s="511" t="s">
        <v>1412</v>
      </c>
      <c r="P57" s="115">
        <v>9</v>
      </c>
      <c r="Q57" s="115">
        <v>9</v>
      </c>
      <c r="R57" s="115">
        <v>9</v>
      </c>
      <c r="S57" s="115">
        <v>8</v>
      </c>
      <c r="T57" s="70">
        <v>7</v>
      </c>
      <c r="U57" s="70">
        <v>5</v>
      </c>
      <c r="V57" s="115">
        <v>3</v>
      </c>
      <c r="W57" s="70"/>
      <c r="X57" s="114">
        <f t="shared" si="2"/>
        <v>44.5</v>
      </c>
      <c r="Y57" s="70"/>
    </row>
    <row r="58" spans="1:25" s="454" customFormat="1" ht="33" customHeight="1">
      <c r="A58" s="26">
        <v>77</v>
      </c>
      <c r="B58" s="189" t="s">
        <v>204</v>
      </c>
      <c r="C58" s="199" t="s">
        <v>193</v>
      </c>
      <c r="D58" s="189" t="s">
        <v>197</v>
      </c>
      <c r="E58" s="189" t="s">
        <v>223</v>
      </c>
      <c r="F58" s="197" t="s">
        <v>357</v>
      </c>
      <c r="G58" s="197" t="s">
        <v>358</v>
      </c>
      <c r="H58" s="25"/>
      <c r="I58" s="236">
        <v>39480</v>
      </c>
      <c r="J58" s="25" t="s">
        <v>282</v>
      </c>
      <c r="K58" s="25" t="s">
        <v>28</v>
      </c>
      <c r="L58" s="115" t="s">
        <v>283</v>
      </c>
      <c r="M58" s="115" t="s">
        <v>338</v>
      </c>
      <c r="N58" s="140" t="s">
        <v>1416</v>
      </c>
      <c r="O58" s="140" t="s">
        <v>1417</v>
      </c>
      <c r="P58" s="25">
        <v>9</v>
      </c>
      <c r="Q58" s="25">
        <v>9</v>
      </c>
      <c r="R58" s="25">
        <v>10</v>
      </c>
      <c r="S58" s="25">
        <v>9</v>
      </c>
      <c r="T58" s="70">
        <v>4.25</v>
      </c>
      <c r="U58" s="70">
        <v>6.75</v>
      </c>
      <c r="V58" s="25">
        <v>3</v>
      </c>
      <c r="W58" s="70"/>
      <c r="X58" s="114">
        <f t="shared" si="2"/>
        <v>43.5</v>
      </c>
      <c r="Y58" s="70"/>
    </row>
    <row r="59" spans="1:25" s="454" customFormat="1" ht="33" customHeight="1">
      <c r="A59" s="26">
        <v>72</v>
      </c>
      <c r="B59" s="189" t="s">
        <v>199</v>
      </c>
      <c r="C59" s="199" t="s">
        <v>193</v>
      </c>
      <c r="D59" s="189" t="s">
        <v>196</v>
      </c>
      <c r="E59" s="189" t="s">
        <v>218</v>
      </c>
      <c r="F59" s="140" t="s">
        <v>343</v>
      </c>
      <c r="G59" s="140" t="s">
        <v>98</v>
      </c>
      <c r="H59" s="25"/>
      <c r="I59" s="200">
        <v>39562</v>
      </c>
      <c r="J59" s="115" t="s">
        <v>275</v>
      </c>
      <c r="K59" s="115" t="s">
        <v>49</v>
      </c>
      <c r="L59" s="115" t="s">
        <v>277</v>
      </c>
      <c r="M59" s="115" t="s">
        <v>344</v>
      </c>
      <c r="N59" s="140"/>
      <c r="O59" s="140" t="s">
        <v>1413</v>
      </c>
      <c r="P59" s="115">
        <v>10</v>
      </c>
      <c r="Q59" s="115">
        <v>10</v>
      </c>
      <c r="R59" s="115">
        <v>9</v>
      </c>
      <c r="S59" s="115">
        <v>9</v>
      </c>
      <c r="T59" s="70">
        <v>6.5</v>
      </c>
      <c r="U59" s="70">
        <v>3.75</v>
      </c>
      <c r="V59" s="115">
        <v>3</v>
      </c>
      <c r="W59" s="70"/>
      <c r="X59" s="114">
        <f t="shared" si="2"/>
        <v>42.5</v>
      </c>
      <c r="Y59" s="70"/>
    </row>
    <row r="60" spans="1:25" s="454" customFormat="1" ht="33" customHeight="1">
      <c r="A60" s="26">
        <v>79</v>
      </c>
      <c r="B60" s="189" t="s">
        <v>206</v>
      </c>
      <c r="C60" s="199" t="s">
        <v>193</v>
      </c>
      <c r="D60" s="189" t="s">
        <v>196</v>
      </c>
      <c r="E60" s="189" t="s">
        <v>225</v>
      </c>
      <c r="F60" s="140" t="s">
        <v>362</v>
      </c>
      <c r="G60" s="140" t="s">
        <v>363</v>
      </c>
      <c r="H60" s="25"/>
      <c r="I60" s="200">
        <v>39735</v>
      </c>
      <c r="J60" s="115" t="s">
        <v>364</v>
      </c>
      <c r="K60" s="115" t="s">
        <v>49</v>
      </c>
      <c r="L60" s="115" t="s">
        <v>277</v>
      </c>
      <c r="M60" s="115" t="s">
        <v>365</v>
      </c>
      <c r="N60" s="140" t="s">
        <v>1418</v>
      </c>
      <c r="O60" s="140" t="s">
        <v>1419</v>
      </c>
      <c r="P60" s="115">
        <v>5</v>
      </c>
      <c r="Q60" s="115">
        <v>8</v>
      </c>
      <c r="R60" s="115">
        <v>7</v>
      </c>
      <c r="S60" s="115">
        <v>8</v>
      </c>
      <c r="T60" s="70">
        <v>5.75</v>
      </c>
      <c r="U60" s="70">
        <v>6.5</v>
      </c>
      <c r="V60" s="115">
        <v>3</v>
      </c>
      <c r="W60" s="70"/>
      <c r="X60" s="114">
        <f t="shared" si="2"/>
        <v>41.5</v>
      </c>
      <c r="Y60" s="70"/>
    </row>
    <row r="61" spans="1:25" s="454" customFormat="1" ht="33" customHeight="1">
      <c r="A61" s="26">
        <v>53</v>
      </c>
      <c r="B61" s="189" t="s">
        <v>199</v>
      </c>
      <c r="C61" s="199" t="s">
        <v>193</v>
      </c>
      <c r="D61" s="189" t="s">
        <v>197</v>
      </c>
      <c r="E61" s="189" t="s">
        <v>199</v>
      </c>
      <c r="F61" s="197" t="s">
        <v>279</v>
      </c>
      <c r="G61" s="197" t="s">
        <v>280</v>
      </c>
      <c r="H61" s="213" t="s">
        <v>281</v>
      </c>
      <c r="I61" s="25"/>
      <c r="J61" s="25" t="s">
        <v>282</v>
      </c>
      <c r="K61" s="25" t="s">
        <v>28</v>
      </c>
      <c r="L61" s="115" t="s">
        <v>283</v>
      </c>
      <c r="M61" s="115" t="s">
        <v>284</v>
      </c>
      <c r="N61" s="140" t="s">
        <v>1399</v>
      </c>
      <c r="O61" s="140" t="s">
        <v>1400</v>
      </c>
      <c r="P61" s="25">
        <v>7</v>
      </c>
      <c r="Q61" s="25">
        <v>7</v>
      </c>
      <c r="R61" s="25">
        <v>7</v>
      </c>
      <c r="S61" s="25">
        <v>7</v>
      </c>
      <c r="T61" s="70">
        <v>6.25</v>
      </c>
      <c r="U61" s="70">
        <v>5.25</v>
      </c>
      <c r="V61" s="25">
        <v>3</v>
      </c>
      <c r="W61" s="70"/>
      <c r="X61" s="114">
        <f t="shared" si="2"/>
        <v>40</v>
      </c>
      <c r="Y61" s="70"/>
    </row>
    <row r="62" spans="1:25" s="454" customFormat="1" ht="33" customHeight="1">
      <c r="A62" s="26">
        <v>56</v>
      </c>
      <c r="B62" s="189" t="s">
        <v>202</v>
      </c>
      <c r="C62" s="199" t="s">
        <v>193</v>
      </c>
      <c r="D62" s="189" t="s">
        <v>197</v>
      </c>
      <c r="E62" s="189" t="s">
        <v>202</v>
      </c>
      <c r="F62" s="197" t="s">
        <v>187</v>
      </c>
      <c r="G62" s="197" t="s">
        <v>83</v>
      </c>
      <c r="H62" s="25"/>
      <c r="I62" s="213">
        <v>39575</v>
      </c>
      <c r="J62" s="25" t="s">
        <v>282</v>
      </c>
      <c r="K62" s="25" t="s">
        <v>28</v>
      </c>
      <c r="L62" s="115" t="s">
        <v>283</v>
      </c>
      <c r="M62" s="115" t="s">
        <v>284</v>
      </c>
      <c r="N62" s="140"/>
      <c r="O62" s="140" t="s">
        <v>1403</v>
      </c>
      <c r="P62" s="25">
        <v>7</v>
      </c>
      <c r="Q62" s="25">
        <v>7</v>
      </c>
      <c r="R62" s="25">
        <v>9</v>
      </c>
      <c r="S62" s="25">
        <v>7</v>
      </c>
      <c r="T62" s="70">
        <v>5.5</v>
      </c>
      <c r="U62" s="70">
        <v>5.5</v>
      </c>
      <c r="V62" s="25">
        <v>3</v>
      </c>
      <c r="W62" s="70"/>
      <c r="X62" s="114">
        <f t="shared" si="2"/>
        <v>40</v>
      </c>
      <c r="Y62" s="70"/>
    </row>
    <row r="63" spans="1:25" s="454" customFormat="1" ht="33" customHeight="1">
      <c r="A63" s="26">
        <v>63</v>
      </c>
      <c r="B63" s="189" t="s">
        <v>209</v>
      </c>
      <c r="C63" s="199" t="s">
        <v>193</v>
      </c>
      <c r="D63" s="189" t="s">
        <v>197</v>
      </c>
      <c r="E63" s="189" t="s">
        <v>209</v>
      </c>
      <c r="F63" s="197" t="s">
        <v>313</v>
      </c>
      <c r="G63" s="197" t="s">
        <v>314</v>
      </c>
      <c r="H63" s="25"/>
      <c r="I63" s="213">
        <v>39545</v>
      </c>
      <c r="J63" s="25" t="s">
        <v>282</v>
      </c>
      <c r="K63" s="25" t="s">
        <v>28</v>
      </c>
      <c r="L63" s="115" t="s">
        <v>283</v>
      </c>
      <c r="M63" s="115" t="s">
        <v>288</v>
      </c>
      <c r="N63" s="140" t="s">
        <v>1404</v>
      </c>
      <c r="O63" s="140" t="s">
        <v>1405</v>
      </c>
      <c r="P63" s="25">
        <v>8</v>
      </c>
      <c r="Q63" s="25">
        <v>8</v>
      </c>
      <c r="R63" s="25">
        <v>7</v>
      </c>
      <c r="S63" s="25">
        <v>7</v>
      </c>
      <c r="T63" s="70">
        <v>4.75</v>
      </c>
      <c r="U63" s="70">
        <v>5.5</v>
      </c>
      <c r="V63" s="25">
        <v>3</v>
      </c>
      <c r="W63" s="70"/>
      <c r="X63" s="114">
        <f t="shared" si="2"/>
        <v>38.5</v>
      </c>
      <c r="Y63" s="70"/>
    </row>
    <row r="64" spans="1:25" s="454" customFormat="1" ht="33" customHeight="1">
      <c r="A64" s="26">
        <v>52</v>
      </c>
      <c r="B64" s="189" t="s">
        <v>198</v>
      </c>
      <c r="C64" s="199" t="s">
        <v>193</v>
      </c>
      <c r="D64" s="189" t="s">
        <v>196</v>
      </c>
      <c r="E64" s="189" t="s">
        <v>198</v>
      </c>
      <c r="F64" s="140" t="s">
        <v>179</v>
      </c>
      <c r="G64" s="140" t="s">
        <v>274</v>
      </c>
      <c r="H64" s="200">
        <v>39539</v>
      </c>
      <c r="I64" s="25"/>
      <c r="J64" s="115" t="s">
        <v>275</v>
      </c>
      <c r="K64" s="115" t="s">
        <v>276</v>
      </c>
      <c r="L64" s="115" t="s">
        <v>277</v>
      </c>
      <c r="M64" s="115" t="s">
        <v>278</v>
      </c>
      <c r="N64" s="140" t="s">
        <v>1397</v>
      </c>
      <c r="O64" s="140" t="s">
        <v>1398</v>
      </c>
      <c r="P64" s="115">
        <v>9</v>
      </c>
      <c r="Q64" s="115">
        <v>8</v>
      </c>
      <c r="R64" s="115">
        <v>6</v>
      </c>
      <c r="S64" s="115">
        <v>7</v>
      </c>
      <c r="T64" s="70">
        <v>6.25</v>
      </c>
      <c r="U64" s="70">
        <v>3.5</v>
      </c>
      <c r="V64" s="115">
        <v>3</v>
      </c>
      <c r="W64" s="70"/>
      <c r="X64" s="114">
        <f t="shared" si="2"/>
        <v>37.5</v>
      </c>
      <c r="Y64" s="70"/>
    </row>
    <row r="65" spans="1:25" s="454" customFormat="1" ht="33" customHeight="1">
      <c r="A65" s="26">
        <v>68</v>
      </c>
      <c r="B65" s="189" t="s">
        <v>195</v>
      </c>
      <c r="C65" s="199" t="s">
        <v>193</v>
      </c>
      <c r="D65" s="189" t="s">
        <v>196</v>
      </c>
      <c r="E65" s="189" t="s">
        <v>214</v>
      </c>
      <c r="F65" s="140" t="s">
        <v>330</v>
      </c>
      <c r="G65" s="140" t="s">
        <v>331</v>
      </c>
      <c r="H65" s="200">
        <v>39765</v>
      </c>
      <c r="I65" s="25"/>
      <c r="J65" s="115" t="s">
        <v>275</v>
      </c>
      <c r="K65" s="115" t="s">
        <v>276</v>
      </c>
      <c r="L65" s="115" t="s">
        <v>277</v>
      </c>
      <c r="M65" s="115" t="s">
        <v>278</v>
      </c>
      <c r="N65" s="140" t="s">
        <v>1408</v>
      </c>
      <c r="O65" s="140" t="s">
        <v>1409</v>
      </c>
      <c r="P65" s="115">
        <v>9</v>
      </c>
      <c r="Q65" s="115">
        <v>8</v>
      </c>
      <c r="R65" s="115">
        <v>9</v>
      </c>
      <c r="S65" s="115">
        <v>8</v>
      </c>
      <c r="T65" s="70">
        <v>5.75</v>
      </c>
      <c r="U65" s="70">
        <v>2.5</v>
      </c>
      <c r="V65" s="115">
        <v>3</v>
      </c>
      <c r="W65" s="70"/>
      <c r="X65" s="114">
        <f t="shared" si="2"/>
        <v>36.5</v>
      </c>
      <c r="Y65" s="70"/>
    </row>
    <row r="66" spans="1:25" s="454" customFormat="1" ht="33" customHeight="1">
      <c r="A66" s="26">
        <v>102</v>
      </c>
      <c r="B66" s="176" t="s">
        <v>210</v>
      </c>
      <c r="C66" s="243" t="s">
        <v>193</v>
      </c>
      <c r="D66" s="176" t="s">
        <v>197</v>
      </c>
      <c r="E66" s="176" t="s">
        <v>437</v>
      </c>
      <c r="F66" s="244" t="s">
        <v>438</v>
      </c>
      <c r="G66" s="244" t="s">
        <v>439</v>
      </c>
      <c r="H66" s="26"/>
      <c r="I66" s="26" t="s">
        <v>440</v>
      </c>
      <c r="J66" s="26" t="s">
        <v>282</v>
      </c>
      <c r="K66" s="26" t="s">
        <v>28</v>
      </c>
      <c r="L66" s="178" t="s">
        <v>283</v>
      </c>
      <c r="M66" s="178" t="s">
        <v>288</v>
      </c>
      <c r="N66" s="140" t="s">
        <v>1426</v>
      </c>
      <c r="O66" s="140" t="s">
        <v>1427</v>
      </c>
      <c r="P66" s="26">
        <v>9</v>
      </c>
      <c r="Q66" s="26">
        <v>9</v>
      </c>
      <c r="R66" s="26">
        <v>10</v>
      </c>
      <c r="S66" s="26">
        <v>9</v>
      </c>
      <c r="T66" s="26">
        <v>5</v>
      </c>
      <c r="U66" s="26">
        <v>2.5</v>
      </c>
      <c r="V66" s="26">
        <v>3</v>
      </c>
      <c r="W66" s="70"/>
      <c r="X66" s="114">
        <f t="shared" si="2"/>
        <v>36.5</v>
      </c>
      <c r="Y66" s="70"/>
    </row>
    <row r="67" spans="1:25" s="454" customFormat="1" ht="33" customHeight="1">
      <c r="A67" s="26">
        <v>54</v>
      </c>
      <c r="B67" s="189" t="s">
        <v>200</v>
      </c>
      <c r="C67" s="199" t="s">
        <v>193</v>
      </c>
      <c r="D67" s="189" t="s">
        <v>197</v>
      </c>
      <c r="E67" s="189" t="s">
        <v>200</v>
      </c>
      <c r="F67" s="197" t="s">
        <v>285</v>
      </c>
      <c r="G67" s="197" t="s">
        <v>286</v>
      </c>
      <c r="H67" s="25" t="s">
        <v>287</v>
      </c>
      <c r="I67" s="213"/>
      <c r="J67" s="25" t="s">
        <v>282</v>
      </c>
      <c r="K67" s="25" t="s">
        <v>28</v>
      </c>
      <c r="L67" s="115" t="s">
        <v>283</v>
      </c>
      <c r="M67" s="115" t="s">
        <v>288</v>
      </c>
      <c r="N67" s="140" t="s">
        <v>1401</v>
      </c>
      <c r="O67" s="140" t="s">
        <v>1402</v>
      </c>
      <c r="P67" s="25">
        <v>8</v>
      </c>
      <c r="Q67" s="25">
        <v>8</v>
      </c>
      <c r="R67" s="25">
        <v>9</v>
      </c>
      <c r="S67" s="25">
        <v>8</v>
      </c>
      <c r="T67" s="70">
        <v>4.25</v>
      </c>
      <c r="U67" s="70">
        <v>4</v>
      </c>
      <c r="V67" s="25">
        <v>3</v>
      </c>
      <c r="W67" s="70"/>
      <c r="X67" s="114">
        <f t="shared" si="2"/>
        <v>36</v>
      </c>
      <c r="Y67" s="70"/>
    </row>
    <row r="68" spans="1:25" s="454" customFormat="1" ht="33" customHeight="1">
      <c r="A68" s="26">
        <v>99</v>
      </c>
      <c r="B68" s="189" t="s">
        <v>207</v>
      </c>
      <c r="C68" s="199" t="s">
        <v>193</v>
      </c>
      <c r="D68" s="189" t="s">
        <v>197</v>
      </c>
      <c r="E68" s="189" t="s">
        <v>427</v>
      </c>
      <c r="F68" s="197" t="s">
        <v>428</v>
      </c>
      <c r="G68" s="197" t="s">
        <v>429</v>
      </c>
      <c r="H68" s="213">
        <v>39700</v>
      </c>
      <c r="I68" s="25"/>
      <c r="J68" s="25" t="s">
        <v>282</v>
      </c>
      <c r="K68" s="25" t="s">
        <v>6</v>
      </c>
      <c r="L68" s="115" t="s">
        <v>283</v>
      </c>
      <c r="M68" s="115" t="s">
        <v>284</v>
      </c>
      <c r="N68" s="140" t="s">
        <v>1424</v>
      </c>
      <c r="O68" s="140" t="s">
        <v>1425</v>
      </c>
      <c r="P68" s="25">
        <v>6</v>
      </c>
      <c r="Q68" s="25">
        <v>7</v>
      </c>
      <c r="R68" s="25">
        <v>7</v>
      </c>
      <c r="S68" s="25">
        <v>6</v>
      </c>
      <c r="T68" s="70">
        <v>6</v>
      </c>
      <c r="U68" s="70">
        <v>4</v>
      </c>
      <c r="V68" s="25">
        <v>3</v>
      </c>
      <c r="W68" s="70"/>
      <c r="X68" s="114">
        <f t="shared" si="2"/>
        <v>36</v>
      </c>
      <c r="Y68" s="70"/>
    </row>
    <row r="69" spans="1:25" s="450" customFormat="1" ht="33" customHeight="1" thickBot="1">
      <c r="A69" s="319">
        <v>92</v>
      </c>
      <c r="B69" s="328" t="s">
        <v>200</v>
      </c>
      <c r="C69" s="329" t="s">
        <v>193</v>
      </c>
      <c r="D69" s="328" t="s">
        <v>196</v>
      </c>
      <c r="E69" s="328" t="s">
        <v>397</v>
      </c>
      <c r="F69" s="348" t="s">
        <v>398</v>
      </c>
      <c r="G69" s="348" t="s">
        <v>399</v>
      </c>
      <c r="H69" s="313"/>
      <c r="I69" s="364">
        <v>39756</v>
      </c>
      <c r="J69" s="334" t="s">
        <v>275</v>
      </c>
      <c r="K69" s="334" t="s">
        <v>251</v>
      </c>
      <c r="L69" s="334" t="s">
        <v>277</v>
      </c>
      <c r="M69" s="334" t="s">
        <v>344</v>
      </c>
      <c r="N69" s="140" t="s">
        <v>1422</v>
      </c>
      <c r="O69" s="140" t="s">
        <v>1423</v>
      </c>
      <c r="P69" s="334">
        <v>9</v>
      </c>
      <c r="Q69" s="334">
        <v>7</v>
      </c>
      <c r="R69" s="334">
        <v>8</v>
      </c>
      <c r="S69" s="334">
        <v>9</v>
      </c>
      <c r="T69" s="331">
        <v>1</v>
      </c>
      <c r="U69" s="331">
        <v>2</v>
      </c>
      <c r="V69" s="334">
        <v>3</v>
      </c>
      <c r="W69" s="331"/>
      <c r="X69" s="318">
        <f t="shared" si="2"/>
        <v>25.5</v>
      </c>
      <c r="Y69" s="331"/>
    </row>
    <row r="70" spans="1:25" s="452" customFormat="1" ht="33" customHeight="1">
      <c r="A70" s="413">
        <v>93</v>
      </c>
      <c r="B70" s="417" t="s">
        <v>201</v>
      </c>
      <c r="C70" s="473" t="s">
        <v>193</v>
      </c>
      <c r="D70" s="417" t="s">
        <v>198</v>
      </c>
      <c r="E70" s="417" t="s">
        <v>400</v>
      </c>
      <c r="F70" s="422" t="s">
        <v>25</v>
      </c>
      <c r="G70" s="422" t="s">
        <v>399</v>
      </c>
      <c r="H70" s="424"/>
      <c r="I70" s="476">
        <v>39481</v>
      </c>
      <c r="J70" s="424" t="s">
        <v>401</v>
      </c>
      <c r="K70" s="424" t="s">
        <v>28</v>
      </c>
      <c r="L70" s="424" t="s">
        <v>292</v>
      </c>
      <c r="M70" s="424" t="s">
        <v>402</v>
      </c>
      <c r="N70" s="140" t="s">
        <v>1391</v>
      </c>
      <c r="O70" s="140" t="s">
        <v>1392</v>
      </c>
      <c r="P70" s="424">
        <v>9</v>
      </c>
      <c r="Q70" s="424">
        <v>9</v>
      </c>
      <c r="R70" s="424">
        <v>10</v>
      </c>
      <c r="S70" s="424">
        <v>9</v>
      </c>
      <c r="T70" s="424">
        <v>9</v>
      </c>
      <c r="U70" s="424">
        <v>6.75</v>
      </c>
      <c r="V70" s="424">
        <v>3</v>
      </c>
      <c r="W70" s="424"/>
      <c r="X70" s="424">
        <f aca="true" t="shared" si="3" ref="X70:X86">(SUM(P70:S70)/2+T70*2+U70*2+V70+W70)</f>
        <v>53</v>
      </c>
      <c r="Y70" s="424"/>
    </row>
    <row r="71" spans="1:25" s="454" customFormat="1" ht="33" customHeight="1">
      <c r="A71" s="367">
        <v>95</v>
      </c>
      <c r="B71" s="368" t="s">
        <v>203</v>
      </c>
      <c r="C71" s="387" t="s">
        <v>193</v>
      </c>
      <c r="D71" s="368" t="s">
        <v>199</v>
      </c>
      <c r="E71" s="368" t="s">
        <v>408</v>
      </c>
      <c r="F71" s="369" t="s">
        <v>409</v>
      </c>
      <c r="G71" s="369" t="s">
        <v>410</v>
      </c>
      <c r="H71" s="370"/>
      <c r="I71" s="370" t="s">
        <v>411</v>
      </c>
      <c r="J71" s="370" t="s">
        <v>412</v>
      </c>
      <c r="K71" s="370" t="s">
        <v>14</v>
      </c>
      <c r="L71" s="370" t="s">
        <v>406</v>
      </c>
      <c r="M71" s="370" t="s">
        <v>413</v>
      </c>
      <c r="N71" s="140" t="s">
        <v>1389</v>
      </c>
      <c r="O71" s="140" t="s">
        <v>1390</v>
      </c>
      <c r="P71" s="370">
        <v>10</v>
      </c>
      <c r="Q71" s="370">
        <v>9</v>
      </c>
      <c r="R71" s="370">
        <v>9</v>
      </c>
      <c r="S71" s="370">
        <v>9</v>
      </c>
      <c r="T71" s="370">
        <v>8.5</v>
      </c>
      <c r="U71" s="370">
        <v>5</v>
      </c>
      <c r="V71" s="370">
        <v>3</v>
      </c>
      <c r="W71" s="370"/>
      <c r="X71" s="370">
        <f t="shared" si="3"/>
        <v>48.5</v>
      </c>
      <c r="Y71" s="370"/>
    </row>
    <row r="72" spans="1:25" s="454" customFormat="1" ht="33" customHeight="1">
      <c r="A72" s="367">
        <v>87</v>
      </c>
      <c r="B72" s="368" t="s">
        <v>195</v>
      </c>
      <c r="C72" s="387" t="s">
        <v>193</v>
      </c>
      <c r="D72" s="368" t="s">
        <v>198</v>
      </c>
      <c r="E72" s="368" t="s">
        <v>233</v>
      </c>
      <c r="F72" s="369" t="s">
        <v>289</v>
      </c>
      <c r="G72" s="369" t="s">
        <v>384</v>
      </c>
      <c r="H72" s="370"/>
      <c r="I72" s="388">
        <v>39808</v>
      </c>
      <c r="J72" s="370" t="s">
        <v>291</v>
      </c>
      <c r="K72" s="370" t="s">
        <v>28</v>
      </c>
      <c r="L72" s="370" t="s">
        <v>292</v>
      </c>
      <c r="M72" s="370" t="s">
        <v>293</v>
      </c>
      <c r="N72" s="140" t="s">
        <v>1387</v>
      </c>
      <c r="O72" s="140" t="s">
        <v>1388</v>
      </c>
      <c r="P72" s="370">
        <v>9</v>
      </c>
      <c r="Q72" s="370">
        <v>8</v>
      </c>
      <c r="R72" s="370">
        <v>9</v>
      </c>
      <c r="S72" s="370">
        <v>9</v>
      </c>
      <c r="T72" s="370">
        <v>6.75</v>
      </c>
      <c r="U72" s="370">
        <v>7</v>
      </c>
      <c r="V72" s="370">
        <v>3</v>
      </c>
      <c r="W72" s="370"/>
      <c r="X72" s="370">
        <f t="shared" si="3"/>
        <v>48</v>
      </c>
      <c r="Y72" s="370"/>
    </row>
    <row r="73" spans="1:25" s="456" customFormat="1" ht="33" customHeight="1">
      <c r="A73" s="367">
        <v>59</v>
      </c>
      <c r="B73" s="368" t="s">
        <v>205</v>
      </c>
      <c r="C73" s="387" t="s">
        <v>193</v>
      </c>
      <c r="D73" s="368" t="s">
        <v>198</v>
      </c>
      <c r="E73" s="368" t="s">
        <v>205</v>
      </c>
      <c r="F73" s="369" t="s">
        <v>300</v>
      </c>
      <c r="G73" s="369" t="s">
        <v>55</v>
      </c>
      <c r="H73" s="370"/>
      <c r="I73" s="388">
        <v>39098</v>
      </c>
      <c r="J73" s="370" t="s">
        <v>291</v>
      </c>
      <c r="K73" s="370" t="s">
        <v>301</v>
      </c>
      <c r="L73" s="370" t="s">
        <v>292</v>
      </c>
      <c r="M73" s="370" t="s">
        <v>302</v>
      </c>
      <c r="N73" s="140" t="s">
        <v>1365</v>
      </c>
      <c r="O73" s="140" t="s">
        <v>1366</v>
      </c>
      <c r="P73" s="370">
        <v>9</v>
      </c>
      <c r="Q73" s="370">
        <v>8</v>
      </c>
      <c r="R73" s="370">
        <v>9</v>
      </c>
      <c r="S73" s="370">
        <v>9</v>
      </c>
      <c r="T73" s="370">
        <v>6.5</v>
      </c>
      <c r="U73" s="370">
        <v>7</v>
      </c>
      <c r="V73" s="370">
        <v>3</v>
      </c>
      <c r="W73" s="370"/>
      <c r="X73" s="370">
        <f t="shared" si="3"/>
        <v>47.5</v>
      </c>
      <c r="Y73" s="367"/>
    </row>
    <row r="74" spans="1:25" s="454" customFormat="1" ht="33" customHeight="1">
      <c r="A74" s="26">
        <v>80</v>
      </c>
      <c r="B74" s="189" t="s">
        <v>207</v>
      </c>
      <c r="C74" s="199" t="s">
        <v>193</v>
      </c>
      <c r="D74" s="189" t="s">
        <v>200</v>
      </c>
      <c r="E74" s="189" t="s">
        <v>226</v>
      </c>
      <c r="F74" s="197" t="s">
        <v>366</v>
      </c>
      <c r="G74" s="197" t="s">
        <v>367</v>
      </c>
      <c r="H74" s="25"/>
      <c r="I74" s="213" t="s">
        <v>368</v>
      </c>
      <c r="J74" s="115" t="s">
        <v>263</v>
      </c>
      <c r="K74" s="25" t="s">
        <v>14</v>
      </c>
      <c r="L74" s="115" t="s">
        <v>265</v>
      </c>
      <c r="M74" s="115" t="s">
        <v>266</v>
      </c>
      <c r="N74" s="140" t="s">
        <v>1377</v>
      </c>
      <c r="O74" s="140" t="s">
        <v>1378</v>
      </c>
      <c r="P74" s="25">
        <v>9</v>
      </c>
      <c r="Q74" s="25">
        <v>9</v>
      </c>
      <c r="R74" s="25">
        <v>8</v>
      </c>
      <c r="S74" s="25">
        <v>9</v>
      </c>
      <c r="T74" s="70">
        <v>5</v>
      </c>
      <c r="U74" s="70">
        <v>7</v>
      </c>
      <c r="V74" s="25">
        <v>3</v>
      </c>
      <c r="W74" s="70"/>
      <c r="X74" s="114">
        <f t="shared" si="3"/>
        <v>44.5</v>
      </c>
      <c r="Y74" s="70"/>
    </row>
    <row r="75" spans="1:25" s="454" customFormat="1" ht="33" customHeight="1">
      <c r="A75" s="26">
        <v>84</v>
      </c>
      <c r="B75" s="189" t="s">
        <v>192</v>
      </c>
      <c r="C75" s="199" t="s">
        <v>193</v>
      </c>
      <c r="D75" s="189" t="s">
        <v>200</v>
      </c>
      <c r="E75" s="189" t="s">
        <v>230</v>
      </c>
      <c r="F75" s="197" t="s">
        <v>377</v>
      </c>
      <c r="G75" s="197" t="s">
        <v>378</v>
      </c>
      <c r="H75" s="213" t="s">
        <v>320</v>
      </c>
      <c r="I75" s="25"/>
      <c r="J75" s="115" t="s">
        <v>263</v>
      </c>
      <c r="K75" s="25" t="s">
        <v>14</v>
      </c>
      <c r="L75" s="115" t="s">
        <v>265</v>
      </c>
      <c r="M75" s="115" t="s">
        <v>266</v>
      </c>
      <c r="N75" s="140" t="s">
        <v>1383</v>
      </c>
      <c r="O75" s="140" t="s">
        <v>1384</v>
      </c>
      <c r="P75" s="25">
        <v>9</v>
      </c>
      <c r="Q75" s="25">
        <v>9</v>
      </c>
      <c r="R75" s="25">
        <v>9</v>
      </c>
      <c r="S75" s="25">
        <v>9</v>
      </c>
      <c r="T75" s="70">
        <v>6</v>
      </c>
      <c r="U75" s="70">
        <v>5.5</v>
      </c>
      <c r="V75" s="25">
        <v>3</v>
      </c>
      <c r="W75" s="70"/>
      <c r="X75" s="114">
        <f t="shared" si="3"/>
        <v>44</v>
      </c>
      <c r="Y75" s="70"/>
    </row>
    <row r="76" spans="1:25" s="454" customFormat="1" ht="33" customHeight="1">
      <c r="A76" s="26">
        <v>62</v>
      </c>
      <c r="B76" s="189" t="s">
        <v>208</v>
      </c>
      <c r="C76" s="199" t="s">
        <v>193</v>
      </c>
      <c r="D76" s="189" t="s">
        <v>200</v>
      </c>
      <c r="E76" s="189" t="s">
        <v>208</v>
      </c>
      <c r="F76" s="197" t="s">
        <v>311</v>
      </c>
      <c r="G76" s="197" t="s">
        <v>90</v>
      </c>
      <c r="H76" s="213" t="s">
        <v>312</v>
      </c>
      <c r="I76" s="25"/>
      <c r="J76" s="115" t="s">
        <v>263</v>
      </c>
      <c r="K76" s="25" t="s">
        <v>14</v>
      </c>
      <c r="L76" s="115" t="s">
        <v>265</v>
      </c>
      <c r="M76" s="115" t="s">
        <v>266</v>
      </c>
      <c r="N76" s="140" t="s">
        <v>1369</v>
      </c>
      <c r="O76" s="140" t="s">
        <v>1370</v>
      </c>
      <c r="P76" s="25">
        <v>9</v>
      </c>
      <c r="Q76" s="25">
        <v>7</v>
      </c>
      <c r="R76" s="25">
        <v>7</v>
      </c>
      <c r="S76" s="25">
        <v>8</v>
      </c>
      <c r="T76" s="70">
        <v>7.75</v>
      </c>
      <c r="U76" s="70">
        <v>4.75</v>
      </c>
      <c r="V76" s="25">
        <v>3</v>
      </c>
      <c r="W76" s="70"/>
      <c r="X76" s="114">
        <f t="shared" si="3"/>
        <v>43.5</v>
      </c>
      <c r="Y76" s="70"/>
    </row>
    <row r="77" spans="1:25" s="454" customFormat="1" ht="33" customHeight="1">
      <c r="A77" s="26">
        <v>94</v>
      </c>
      <c r="B77" s="189" t="s">
        <v>202</v>
      </c>
      <c r="C77" s="199" t="s">
        <v>193</v>
      </c>
      <c r="D77" s="189" t="s">
        <v>199</v>
      </c>
      <c r="E77" s="189" t="s">
        <v>403</v>
      </c>
      <c r="F77" s="140" t="s">
        <v>404</v>
      </c>
      <c r="G77" s="140" t="s">
        <v>399</v>
      </c>
      <c r="H77" s="115"/>
      <c r="I77" s="200">
        <v>39479</v>
      </c>
      <c r="J77" s="115" t="s">
        <v>405</v>
      </c>
      <c r="K77" s="115" t="s">
        <v>14</v>
      </c>
      <c r="L77" s="115" t="s">
        <v>406</v>
      </c>
      <c r="M77" s="115" t="s">
        <v>407</v>
      </c>
      <c r="N77" s="140" t="s">
        <v>1393</v>
      </c>
      <c r="O77" s="140" t="s">
        <v>1394</v>
      </c>
      <c r="P77" s="115">
        <v>7</v>
      </c>
      <c r="Q77" s="115">
        <v>7</v>
      </c>
      <c r="R77" s="115">
        <v>9</v>
      </c>
      <c r="S77" s="115">
        <v>8</v>
      </c>
      <c r="T77" s="114">
        <v>8.5</v>
      </c>
      <c r="U77" s="114">
        <v>4</v>
      </c>
      <c r="V77" s="115">
        <v>3</v>
      </c>
      <c r="W77" s="114"/>
      <c r="X77" s="114">
        <f t="shared" si="3"/>
        <v>43.5</v>
      </c>
      <c r="Y77" s="114"/>
    </row>
    <row r="78" spans="1:25" s="454" customFormat="1" ht="33" customHeight="1">
      <c r="A78" s="26">
        <v>86</v>
      </c>
      <c r="B78" s="189" t="s">
        <v>194</v>
      </c>
      <c r="C78" s="199" t="s">
        <v>193</v>
      </c>
      <c r="D78" s="189" t="s">
        <v>198</v>
      </c>
      <c r="E78" s="189" t="s">
        <v>232</v>
      </c>
      <c r="F78" s="140" t="s">
        <v>381</v>
      </c>
      <c r="G78" s="140" t="s">
        <v>382</v>
      </c>
      <c r="H78" s="200">
        <v>39606</v>
      </c>
      <c r="I78" s="115"/>
      <c r="J78" s="115" t="s">
        <v>291</v>
      </c>
      <c r="K78" s="115" t="s">
        <v>28</v>
      </c>
      <c r="L78" s="115" t="s">
        <v>292</v>
      </c>
      <c r="M78" s="115" t="s">
        <v>383</v>
      </c>
      <c r="N78" s="140" t="s">
        <v>1385</v>
      </c>
      <c r="O78" s="140" t="s">
        <v>1386</v>
      </c>
      <c r="P78" s="115">
        <v>9</v>
      </c>
      <c r="Q78" s="115">
        <v>9</v>
      </c>
      <c r="R78" s="115">
        <v>9</v>
      </c>
      <c r="S78" s="115">
        <v>8</v>
      </c>
      <c r="T78" s="114">
        <v>6.5</v>
      </c>
      <c r="U78" s="114">
        <v>4.75</v>
      </c>
      <c r="V78" s="115">
        <v>3</v>
      </c>
      <c r="W78" s="114"/>
      <c r="X78" s="114">
        <f t="shared" si="3"/>
        <v>43</v>
      </c>
      <c r="Y78" s="124"/>
    </row>
    <row r="79" spans="1:25" s="454" customFormat="1" ht="33" customHeight="1">
      <c r="A79" s="26">
        <v>55</v>
      </c>
      <c r="B79" s="189" t="s">
        <v>201</v>
      </c>
      <c r="C79" s="199" t="s">
        <v>193</v>
      </c>
      <c r="D79" s="189" t="s">
        <v>198</v>
      </c>
      <c r="E79" s="189" t="s">
        <v>201</v>
      </c>
      <c r="F79" s="140" t="s">
        <v>289</v>
      </c>
      <c r="G79" s="140" t="s">
        <v>290</v>
      </c>
      <c r="H79" s="115"/>
      <c r="I79" s="200">
        <v>39783</v>
      </c>
      <c r="J79" s="115" t="s">
        <v>291</v>
      </c>
      <c r="K79" s="115" t="s">
        <v>28</v>
      </c>
      <c r="L79" s="115" t="s">
        <v>292</v>
      </c>
      <c r="M79" s="115" t="s">
        <v>293</v>
      </c>
      <c r="N79" s="140" t="s">
        <v>1363</v>
      </c>
      <c r="O79" s="140" t="s">
        <v>1364</v>
      </c>
      <c r="P79" s="115">
        <v>9</v>
      </c>
      <c r="Q79" s="115">
        <v>9</v>
      </c>
      <c r="R79" s="115">
        <v>9</v>
      </c>
      <c r="S79" s="115">
        <v>9</v>
      </c>
      <c r="T79" s="114">
        <v>5.25</v>
      </c>
      <c r="U79" s="114">
        <v>5</v>
      </c>
      <c r="V79" s="115">
        <v>3</v>
      </c>
      <c r="W79" s="114"/>
      <c r="X79" s="114">
        <f t="shared" si="3"/>
        <v>41.5</v>
      </c>
      <c r="Y79" s="124"/>
    </row>
    <row r="80" spans="1:25" s="454" customFormat="1" ht="33" customHeight="1">
      <c r="A80" s="26">
        <v>76</v>
      </c>
      <c r="B80" s="189" t="s">
        <v>203</v>
      </c>
      <c r="C80" s="199" t="s">
        <v>193</v>
      </c>
      <c r="D80" s="189" t="s">
        <v>200</v>
      </c>
      <c r="E80" s="189" t="s">
        <v>222</v>
      </c>
      <c r="F80" s="197" t="s">
        <v>354</v>
      </c>
      <c r="G80" s="197" t="s">
        <v>355</v>
      </c>
      <c r="H80" s="25"/>
      <c r="I80" s="25" t="s">
        <v>356</v>
      </c>
      <c r="J80" s="115" t="s">
        <v>263</v>
      </c>
      <c r="K80" s="27" t="s">
        <v>42</v>
      </c>
      <c r="L80" s="115" t="s">
        <v>265</v>
      </c>
      <c r="M80" s="115" t="s">
        <v>266</v>
      </c>
      <c r="N80" s="140" t="s">
        <v>1375</v>
      </c>
      <c r="O80" s="140" t="s">
        <v>1376</v>
      </c>
      <c r="P80" s="25">
        <v>9</v>
      </c>
      <c r="Q80" s="25">
        <v>9</v>
      </c>
      <c r="R80" s="25">
        <v>9</v>
      </c>
      <c r="S80" s="25">
        <v>9</v>
      </c>
      <c r="T80" s="70">
        <v>5.5</v>
      </c>
      <c r="U80" s="70">
        <v>5.75</v>
      </c>
      <c r="V80" s="25"/>
      <c r="W80" s="70"/>
      <c r="X80" s="114">
        <f t="shared" si="3"/>
        <v>40.5</v>
      </c>
      <c r="Y80" s="70"/>
    </row>
    <row r="81" spans="1:25" s="454" customFormat="1" ht="33" customHeight="1">
      <c r="A81" s="26">
        <v>49</v>
      </c>
      <c r="B81" s="189" t="s">
        <v>195</v>
      </c>
      <c r="C81" s="199" t="s">
        <v>193</v>
      </c>
      <c r="D81" s="189" t="s">
        <v>200</v>
      </c>
      <c r="E81" s="189" t="s">
        <v>195</v>
      </c>
      <c r="F81" s="197" t="s">
        <v>260</v>
      </c>
      <c r="G81" s="197" t="s">
        <v>261</v>
      </c>
      <c r="H81" s="25"/>
      <c r="I81" s="213" t="s">
        <v>262</v>
      </c>
      <c r="J81" s="115" t="s">
        <v>263</v>
      </c>
      <c r="K81" s="25" t="s">
        <v>14</v>
      </c>
      <c r="L81" s="115" t="s">
        <v>265</v>
      </c>
      <c r="M81" s="115" t="s">
        <v>266</v>
      </c>
      <c r="N81" s="140" t="s">
        <v>1361</v>
      </c>
      <c r="O81" s="140" t="s">
        <v>1362</v>
      </c>
      <c r="P81" s="25">
        <v>9</v>
      </c>
      <c r="Q81" s="25">
        <v>8</v>
      </c>
      <c r="R81" s="25">
        <v>9</v>
      </c>
      <c r="S81" s="25">
        <v>8</v>
      </c>
      <c r="T81" s="70">
        <v>4.25</v>
      </c>
      <c r="U81" s="70">
        <v>5.25</v>
      </c>
      <c r="V81" s="25">
        <v>3</v>
      </c>
      <c r="W81" s="70"/>
      <c r="X81" s="114">
        <f t="shared" si="3"/>
        <v>39</v>
      </c>
      <c r="Y81" s="70"/>
    </row>
    <row r="82" spans="1:25" s="454" customFormat="1" ht="33" customHeight="1">
      <c r="A82" s="26">
        <v>61</v>
      </c>
      <c r="B82" s="189" t="s">
        <v>207</v>
      </c>
      <c r="C82" s="199" t="s">
        <v>193</v>
      </c>
      <c r="D82" s="189" t="s">
        <v>200</v>
      </c>
      <c r="E82" s="189" t="s">
        <v>207</v>
      </c>
      <c r="F82" s="197" t="s">
        <v>307</v>
      </c>
      <c r="G82" s="197" t="s">
        <v>308</v>
      </c>
      <c r="H82" s="25"/>
      <c r="I82" s="213" t="s">
        <v>309</v>
      </c>
      <c r="J82" s="115" t="s">
        <v>310</v>
      </c>
      <c r="K82" s="25" t="s">
        <v>14</v>
      </c>
      <c r="L82" s="115" t="s">
        <v>265</v>
      </c>
      <c r="M82" s="115" t="s">
        <v>266</v>
      </c>
      <c r="N82" s="140" t="s">
        <v>1367</v>
      </c>
      <c r="O82" s="140" t="s">
        <v>1368</v>
      </c>
      <c r="P82" s="25">
        <v>6</v>
      </c>
      <c r="Q82" s="25">
        <v>6</v>
      </c>
      <c r="R82" s="25">
        <v>8</v>
      </c>
      <c r="S82" s="25">
        <v>6</v>
      </c>
      <c r="T82" s="70">
        <v>6</v>
      </c>
      <c r="U82" s="70">
        <v>4.75</v>
      </c>
      <c r="V82" s="25">
        <v>3</v>
      </c>
      <c r="W82" s="70"/>
      <c r="X82" s="114">
        <f t="shared" si="3"/>
        <v>37.5</v>
      </c>
      <c r="Y82" s="70"/>
    </row>
    <row r="83" spans="1:25" s="454" customFormat="1" ht="33" customHeight="1">
      <c r="A83" s="26">
        <v>100</v>
      </c>
      <c r="B83" s="189" t="s">
        <v>208</v>
      </c>
      <c r="C83" s="199" t="s">
        <v>193</v>
      </c>
      <c r="D83" s="189" t="s">
        <v>199</v>
      </c>
      <c r="E83" s="189" t="s">
        <v>430</v>
      </c>
      <c r="F83" s="140" t="s">
        <v>431</v>
      </c>
      <c r="G83" s="140" t="s">
        <v>432</v>
      </c>
      <c r="H83" s="200">
        <v>39761</v>
      </c>
      <c r="I83" s="115"/>
      <c r="J83" s="115" t="s">
        <v>433</v>
      </c>
      <c r="K83" s="115" t="s">
        <v>14</v>
      </c>
      <c r="L83" s="115" t="s">
        <v>406</v>
      </c>
      <c r="M83" s="115" t="s">
        <v>434</v>
      </c>
      <c r="N83" s="140" t="s">
        <v>1395</v>
      </c>
      <c r="O83" s="140" t="s">
        <v>1396</v>
      </c>
      <c r="P83" s="115">
        <v>8</v>
      </c>
      <c r="Q83" s="115">
        <v>8</v>
      </c>
      <c r="R83" s="115">
        <v>7</v>
      </c>
      <c r="S83" s="115">
        <v>7</v>
      </c>
      <c r="T83" s="114">
        <v>3.75</v>
      </c>
      <c r="U83" s="114">
        <v>5</v>
      </c>
      <c r="V83" s="115">
        <v>3</v>
      </c>
      <c r="W83" s="114"/>
      <c r="X83" s="114">
        <f t="shared" si="3"/>
        <v>35.5</v>
      </c>
      <c r="Y83" s="114"/>
    </row>
    <row r="84" spans="1:25" s="454" customFormat="1" ht="33" customHeight="1">
      <c r="A84" s="26">
        <v>83</v>
      </c>
      <c r="B84" s="189" t="s">
        <v>210</v>
      </c>
      <c r="C84" s="199" t="s">
        <v>193</v>
      </c>
      <c r="D84" s="189" t="s">
        <v>200</v>
      </c>
      <c r="E84" s="189" t="s">
        <v>229</v>
      </c>
      <c r="F84" s="197" t="s">
        <v>101</v>
      </c>
      <c r="G84" s="197" t="s">
        <v>374</v>
      </c>
      <c r="H84" s="25"/>
      <c r="I84" s="213" t="s">
        <v>375</v>
      </c>
      <c r="J84" s="115" t="s">
        <v>263</v>
      </c>
      <c r="K84" s="25" t="s">
        <v>376</v>
      </c>
      <c r="L84" s="115" t="s">
        <v>265</v>
      </c>
      <c r="M84" s="115" t="s">
        <v>266</v>
      </c>
      <c r="N84" s="140" t="s">
        <v>1381</v>
      </c>
      <c r="O84" s="140" t="s">
        <v>1382</v>
      </c>
      <c r="P84" s="25">
        <v>7</v>
      </c>
      <c r="Q84" s="25">
        <v>6</v>
      </c>
      <c r="R84" s="25">
        <v>9</v>
      </c>
      <c r="S84" s="25">
        <v>9</v>
      </c>
      <c r="T84" s="70">
        <v>3.75</v>
      </c>
      <c r="U84" s="70">
        <v>4.5</v>
      </c>
      <c r="V84" s="25">
        <v>3</v>
      </c>
      <c r="W84" s="70"/>
      <c r="X84" s="114">
        <f t="shared" si="3"/>
        <v>35</v>
      </c>
      <c r="Y84" s="70"/>
    </row>
    <row r="85" spans="1:25" s="454" customFormat="1" ht="33" customHeight="1">
      <c r="A85" s="26">
        <v>65</v>
      </c>
      <c r="B85" s="189" t="s">
        <v>192</v>
      </c>
      <c r="C85" s="199" t="s">
        <v>193</v>
      </c>
      <c r="D85" s="189" t="s">
        <v>200</v>
      </c>
      <c r="E85" s="189" t="s">
        <v>211</v>
      </c>
      <c r="F85" s="197" t="s">
        <v>318</v>
      </c>
      <c r="G85" s="197" t="s">
        <v>319</v>
      </c>
      <c r="H85" s="25"/>
      <c r="I85" s="213" t="s">
        <v>320</v>
      </c>
      <c r="J85" s="115" t="s">
        <v>263</v>
      </c>
      <c r="K85" s="27" t="s">
        <v>42</v>
      </c>
      <c r="L85" s="115" t="s">
        <v>265</v>
      </c>
      <c r="M85" s="115" t="s">
        <v>266</v>
      </c>
      <c r="N85" s="140" t="s">
        <v>1371</v>
      </c>
      <c r="O85" s="140" t="s">
        <v>1372</v>
      </c>
      <c r="P85" s="25">
        <v>8</v>
      </c>
      <c r="Q85" s="25">
        <v>8</v>
      </c>
      <c r="R85" s="25">
        <v>9</v>
      </c>
      <c r="S85" s="25">
        <v>8</v>
      </c>
      <c r="T85" s="70">
        <v>4.75</v>
      </c>
      <c r="U85" s="70">
        <v>3.5</v>
      </c>
      <c r="V85" s="25"/>
      <c r="W85" s="70"/>
      <c r="X85" s="114">
        <f t="shared" si="3"/>
        <v>33</v>
      </c>
      <c r="Y85" s="70"/>
    </row>
    <row r="86" spans="1:25" s="454" customFormat="1" ht="33" customHeight="1">
      <c r="A86" s="26">
        <v>69</v>
      </c>
      <c r="B86" s="189" t="s">
        <v>196</v>
      </c>
      <c r="C86" s="199" t="s">
        <v>193</v>
      </c>
      <c r="D86" s="189" t="s">
        <v>200</v>
      </c>
      <c r="E86" s="189" t="s">
        <v>215</v>
      </c>
      <c r="F86" s="197" t="s">
        <v>332</v>
      </c>
      <c r="G86" s="197" t="s">
        <v>333</v>
      </c>
      <c r="H86" s="25"/>
      <c r="I86" s="213" t="s">
        <v>334</v>
      </c>
      <c r="J86" s="115" t="s">
        <v>263</v>
      </c>
      <c r="K86" s="25" t="s">
        <v>14</v>
      </c>
      <c r="L86" s="115" t="s">
        <v>265</v>
      </c>
      <c r="M86" s="115" t="s">
        <v>266</v>
      </c>
      <c r="N86" s="140" t="s">
        <v>1373</v>
      </c>
      <c r="O86" s="140" t="s">
        <v>1374</v>
      </c>
      <c r="P86" s="25">
        <v>8</v>
      </c>
      <c r="Q86" s="25">
        <v>8</v>
      </c>
      <c r="R86" s="25">
        <v>6</v>
      </c>
      <c r="S86" s="25">
        <v>6</v>
      </c>
      <c r="T86" s="70">
        <v>4.75</v>
      </c>
      <c r="U86" s="70">
        <v>3</v>
      </c>
      <c r="V86" s="25">
        <v>3</v>
      </c>
      <c r="W86" s="70"/>
      <c r="X86" s="114">
        <f t="shared" si="3"/>
        <v>32.5</v>
      </c>
      <c r="Y86" s="70"/>
    </row>
    <row r="87" spans="1:26" s="450" customFormat="1" ht="33" customHeight="1" thickBot="1">
      <c r="A87" s="319">
        <v>81</v>
      </c>
      <c r="B87" s="314" t="s">
        <v>208</v>
      </c>
      <c r="C87" s="332" t="s">
        <v>193</v>
      </c>
      <c r="D87" s="314" t="s">
        <v>200</v>
      </c>
      <c r="E87" s="314" t="s">
        <v>227</v>
      </c>
      <c r="F87" s="333" t="s">
        <v>369</v>
      </c>
      <c r="G87" s="333" t="s">
        <v>110</v>
      </c>
      <c r="H87" s="313"/>
      <c r="I87" s="330" t="s">
        <v>370</v>
      </c>
      <c r="J87" s="334" t="s">
        <v>263</v>
      </c>
      <c r="K87" s="324" t="s">
        <v>42</v>
      </c>
      <c r="L87" s="334" t="s">
        <v>265</v>
      </c>
      <c r="M87" s="334" t="s">
        <v>266</v>
      </c>
      <c r="N87" s="140" t="s">
        <v>1379</v>
      </c>
      <c r="O87" s="140" t="s">
        <v>1380</v>
      </c>
      <c r="P87" s="313">
        <v>9</v>
      </c>
      <c r="Q87" s="313">
        <v>9</v>
      </c>
      <c r="R87" s="313">
        <v>9</v>
      </c>
      <c r="S87" s="313">
        <v>10</v>
      </c>
      <c r="T87" s="331"/>
      <c r="U87" s="331"/>
      <c r="V87" s="313"/>
      <c r="W87" s="331"/>
      <c r="X87" s="318"/>
      <c r="Y87" s="324" t="s">
        <v>1146</v>
      </c>
      <c r="Z87" s="500"/>
    </row>
    <row r="88" spans="1:26" s="452" customFormat="1" ht="33" customHeight="1">
      <c r="A88" s="413">
        <v>91</v>
      </c>
      <c r="B88" s="417" t="s">
        <v>199</v>
      </c>
      <c r="C88" s="473" t="s">
        <v>193</v>
      </c>
      <c r="D88" s="417" t="s">
        <v>202</v>
      </c>
      <c r="E88" s="417" t="s">
        <v>394</v>
      </c>
      <c r="F88" s="422" t="s">
        <v>395</v>
      </c>
      <c r="G88" s="422" t="s">
        <v>393</v>
      </c>
      <c r="H88" s="477"/>
      <c r="I88" s="478" t="s">
        <v>323</v>
      </c>
      <c r="J88" s="424" t="s">
        <v>250</v>
      </c>
      <c r="K88" s="424" t="s">
        <v>6</v>
      </c>
      <c r="L88" s="424" t="s">
        <v>252</v>
      </c>
      <c r="M88" s="424" t="s">
        <v>396</v>
      </c>
      <c r="N88" s="177" t="s">
        <v>1355</v>
      </c>
      <c r="O88" s="177" t="s">
        <v>1356</v>
      </c>
      <c r="P88" s="424">
        <v>10</v>
      </c>
      <c r="Q88" s="424">
        <v>9</v>
      </c>
      <c r="R88" s="424">
        <v>10</v>
      </c>
      <c r="S88" s="424">
        <v>10</v>
      </c>
      <c r="T88" s="424">
        <v>9.25</v>
      </c>
      <c r="U88" s="424">
        <v>7.5</v>
      </c>
      <c r="V88" s="424"/>
      <c r="W88" s="424"/>
      <c r="X88" s="424">
        <f aca="true" t="shared" si="4" ref="X88:X108">(SUM(P88:S88)/2+T88*2+U88*2+V88+W88)</f>
        <v>53</v>
      </c>
      <c r="Y88" s="413"/>
      <c r="Z88" s="499"/>
    </row>
    <row r="89" spans="1:26" s="454" customFormat="1" ht="33" customHeight="1">
      <c r="A89" s="367">
        <v>88</v>
      </c>
      <c r="B89" s="368" t="s">
        <v>196</v>
      </c>
      <c r="C89" s="387" t="s">
        <v>193</v>
      </c>
      <c r="D89" s="368" t="s">
        <v>202</v>
      </c>
      <c r="E89" s="368" t="s">
        <v>234</v>
      </c>
      <c r="F89" s="369" t="s">
        <v>385</v>
      </c>
      <c r="G89" s="369" t="s">
        <v>118</v>
      </c>
      <c r="H89" s="371" t="s">
        <v>386</v>
      </c>
      <c r="I89" s="370"/>
      <c r="J89" s="370" t="s">
        <v>250</v>
      </c>
      <c r="K89" s="370" t="s">
        <v>6</v>
      </c>
      <c r="L89" s="370" t="s">
        <v>252</v>
      </c>
      <c r="M89" s="370" t="s">
        <v>387</v>
      </c>
      <c r="N89" s="140" t="s">
        <v>1351</v>
      </c>
      <c r="O89" s="140" t="s">
        <v>1352</v>
      </c>
      <c r="P89" s="370">
        <v>9</v>
      </c>
      <c r="Q89" s="370">
        <v>8</v>
      </c>
      <c r="R89" s="370">
        <v>8</v>
      </c>
      <c r="S89" s="370">
        <v>9</v>
      </c>
      <c r="T89" s="370">
        <v>8.75</v>
      </c>
      <c r="U89" s="370">
        <v>7.75</v>
      </c>
      <c r="V89" s="370"/>
      <c r="W89" s="370"/>
      <c r="X89" s="370">
        <f t="shared" si="4"/>
        <v>50</v>
      </c>
      <c r="Y89" s="367"/>
      <c r="Z89" s="499"/>
    </row>
    <row r="90" spans="1:26" s="454" customFormat="1" ht="33" customHeight="1">
      <c r="A90" s="367">
        <v>101</v>
      </c>
      <c r="B90" s="368" t="s">
        <v>209</v>
      </c>
      <c r="C90" s="387" t="s">
        <v>193</v>
      </c>
      <c r="D90" s="368" t="s">
        <v>201</v>
      </c>
      <c r="E90" s="368" t="s">
        <v>435</v>
      </c>
      <c r="F90" s="395" t="s">
        <v>436</v>
      </c>
      <c r="G90" s="395" t="s">
        <v>432</v>
      </c>
      <c r="H90" s="396">
        <v>39539</v>
      </c>
      <c r="I90" s="367"/>
      <c r="J90" s="370" t="s">
        <v>245</v>
      </c>
      <c r="K90" s="367" t="s">
        <v>42</v>
      </c>
      <c r="L90" s="370" t="s">
        <v>246</v>
      </c>
      <c r="M90" s="370" t="s">
        <v>247</v>
      </c>
      <c r="N90" s="140" t="s">
        <v>1359</v>
      </c>
      <c r="O90" s="140" t="s">
        <v>1360</v>
      </c>
      <c r="P90" s="367">
        <v>9</v>
      </c>
      <c r="Q90" s="367">
        <v>9</v>
      </c>
      <c r="R90" s="367">
        <v>10</v>
      </c>
      <c r="S90" s="367">
        <v>9</v>
      </c>
      <c r="T90" s="367">
        <v>9</v>
      </c>
      <c r="U90" s="367">
        <v>6.25</v>
      </c>
      <c r="V90" s="367"/>
      <c r="W90" s="367"/>
      <c r="X90" s="370">
        <f t="shared" si="4"/>
        <v>49</v>
      </c>
      <c r="Y90" s="367"/>
      <c r="Z90" s="170"/>
    </row>
    <row r="91" spans="1:26" s="454" customFormat="1" ht="33" customHeight="1">
      <c r="A91" s="367">
        <v>96</v>
      </c>
      <c r="B91" s="368" t="s">
        <v>204</v>
      </c>
      <c r="C91" s="387" t="s">
        <v>193</v>
      </c>
      <c r="D91" s="368" t="s">
        <v>202</v>
      </c>
      <c r="E91" s="368" t="s">
        <v>414</v>
      </c>
      <c r="F91" s="369" t="s">
        <v>415</v>
      </c>
      <c r="G91" s="401" t="s">
        <v>416</v>
      </c>
      <c r="H91" s="389"/>
      <c r="I91" s="402" t="s">
        <v>417</v>
      </c>
      <c r="J91" s="370" t="s">
        <v>250</v>
      </c>
      <c r="K91" s="370" t="s">
        <v>6</v>
      </c>
      <c r="L91" s="370" t="s">
        <v>252</v>
      </c>
      <c r="M91" s="370" t="s">
        <v>353</v>
      </c>
      <c r="N91" s="140" t="s">
        <v>1347</v>
      </c>
      <c r="O91" s="140" t="s">
        <v>1348</v>
      </c>
      <c r="P91" s="370">
        <v>10</v>
      </c>
      <c r="Q91" s="370">
        <v>9</v>
      </c>
      <c r="R91" s="370">
        <v>9</v>
      </c>
      <c r="S91" s="370">
        <v>10</v>
      </c>
      <c r="T91" s="370">
        <v>8</v>
      </c>
      <c r="U91" s="370">
        <v>6</v>
      </c>
      <c r="V91" s="370"/>
      <c r="W91" s="370"/>
      <c r="X91" s="370">
        <f t="shared" si="4"/>
        <v>47</v>
      </c>
      <c r="Y91" s="370"/>
      <c r="Z91" s="500"/>
    </row>
    <row r="92" spans="1:26" s="454" customFormat="1" ht="33" customHeight="1">
      <c r="A92" s="26">
        <v>48</v>
      </c>
      <c r="B92" s="176" t="s">
        <v>194</v>
      </c>
      <c r="C92" s="243" t="s">
        <v>193</v>
      </c>
      <c r="D92" s="176" t="s">
        <v>203</v>
      </c>
      <c r="E92" s="176" t="s">
        <v>194</v>
      </c>
      <c r="F92" s="244" t="s">
        <v>254</v>
      </c>
      <c r="G92" s="244" t="s">
        <v>22</v>
      </c>
      <c r="H92" s="425" t="s">
        <v>255</v>
      </c>
      <c r="I92" s="26" t="s">
        <v>256</v>
      </c>
      <c r="J92" s="178" t="s">
        <v>257</v>
      </c>
      <c r="K92" s="27" t="s">
        <v>42</v>
      </c>
      <c r="L92" s="178" t="s">
        <v>258</v>
      </c>
      <c r="M92" s="178" t="s">
        <v>1177</v>
      </c>
      <c r="N92" s="512" t="s">
        <v>1323</v>
      </c>
      <c r="O92" s="512" t="s">
        <v>1324</v>
      </c>
      <c r="P92" s="26">
        <v>9</v>
      </c>
      <c r="Q92" s="26">
        <v>9</v>
      </c>
      <c r="R92" s="26">
        <v>9</v>
      </c>
      <c r="S92" s="26">
        <v>8</v>
      </c>
      <c r="T92" s="26">
        <v>8.5</v>
      </c>
      <c r="U92" s="26">
        <v>6</v>
      </c>
      <c r="V92" s="26"/>
      <c r="W92" s="26"/>
      <c r="X92" s="178">
        <f t="shared" si="4"/>
        <v>46.5</v>
      </c>
      <c r="Y92" s="178"/>
      <c r="Z92" s="499"/>
    </row>
    <row r="93" spans="1:26" s="454" customFormat="1" ht="33" customHeight="1">
      <c r="A93" s="26">
        <v>90</v>
      </c>
      <c r="B93" s="189" t="s">
        <v>198</v>
      </c>
      <c r="C93" s="199" t="s">
        <v>193</v>
      </c>
      <c r="D93" s="189" t="s">
        <v>201</v>
      </c>
      <c r="E93" s="189" t="s">
        <v>236</v>
      </c>
      <c r="F93" s="197" t="s">
        <v>392</v>
      </c>
      <c r="G93" s="197" t="s">
        <v>393</v>
      </c>
      <c r="H93" s="213"/>
      <c r="I93" s="213">
        <v>39526</v>
      </c>
      <c r="J93" s="115" t="s">
        <v>245</v>
      </c>
      <c r="K93" s="27" t="s">
        <v>42</v>
      </c>
      <c r="L93" s="115" t="s">
        <v>246</v>
      </c>
      <c r="M93" s="115" t="s">
        <v>247</v>
      </c>
      <c r="N93" s="140" t="s">
        <v>1319</v>
      </c>
      <c r="O93" s="140" t="s">
        <v>1320</v>
      </c>
      <c r="P93" s="25">
        <v>9</v>
      </c>
      <c r="Q93" s="25">
        <v>9</v>
      </c>
      <c r="R93" s="25">
        <v>9</v>
      </c>
      <c r="S93" s="25">
        <v>9</v>
      </c>
      <c r="T93" s="70">
        <v>7.5</v>
      </c>
      <c r="U93" s="70">
        <v>6.25</v>
      </c>
      <c r="V93" s="25"/>
      <c r="W93" s="70"/>
      <c r="X93" s="114">
        <f t="shared" si="4"/>
        <v>45.5</v>
      </c>
      <c r="Y93" s="70"/>
      <c r="Z93" s="499"/>
    </row>
    <row r="94" spans="1:26" s="454" customFormat="1" ht="33" customHeight="1">
      <c r="A94" s="26">
        <v>46</v>
      </c>
      <c r="B94" s="176" t="s">
        <v>192</v>
      </c>
      <c r="C94" s="176" t="s">
        <v>193</v>
      </c>
      <c r="D94" s="176" t="s">
        <v>201</v>
      </c>
      <c r="E94" s="176" t="s">
        <v>192</v>
      </c>
      <c r="F94" s="197" t="s">
        <v>244</v>
      </c>
      <c r="G94" s="197" t="s">
        <v>22</v>
      </c>
      <c r="H94" s="213">
        <v>39504</v>
      </c>
      <c r="I94" s="25"/>
      <c r="J94" s="115" t="s">
        <v>245</v>
      </c>
      <c r="K94" s="25" t="s">
        <v>6</v>
      </c>
      <c r="L94" s="115" t="s">
        <v>246</v>
      </c>
      <c r="M94" s="115" t="s">
        <v>247</v>
      </c>
      <c r="N94" s="140" t="s">
        <v>1319</v>
      </c>
      <c r="O94" s="140" t="s">
        <v>1320</v>
      </c>
      <c r="P94" s="25">
        <v>8</v>
      </c>
      <c r="Q94" s="25">
        <v>9</v>
      </c>
      <c r="R94" s="25">
        <v>9</v>
      </c>
      <c r="S94" s="25">
        <v>8</v>
      </c>
      <c r="T94" s="70">
        <v>7.25</v>
      </c>
      <c r="U94" s="70">
        <v>5.25</v>
      </c>
      <c r="V94" s="25">
        <v>3</v>
      </c>
      <c r="W94" s="70"/>
      <c r="X94" s="114">
        <f t="shared" si="4"/>
        <v>45</v>
      </c>
      <c r="Y94" s="70"/>
      <c r="Z94" s="501"/>
    </row>
    <row r="95" spans="1:26" s="454" customFormat="1" ht="33" customHeight="1">
      <c r="A95" s="26">
        <v>89</v>
      </c>
      <c r="B95" s="189" t="s">
        <v>197</v>
      </c>
      <c r="C95" s="199" t="s">
        <v>193</v>
      </c>
      <c r="D95" s="189" t="s">
        <v>202</v>
      </c>
      <c r="E95" s="189" t="s">
        <v>235</v>
      </c>
      <c r="F95" s="140" t="s">
        <v>388</v>
      </c>
      <c r="G95" s="140" t="s">
        <v>389</v>
      </c>
      <c r="H95" s="201"/>
      <c r="I95" s="194" t="s">
        <v>390</v>
      </c>
      <c r="J95" s="115" t="s">
        <v>250</v>
      </c>
      <c r="K95" s="115" t="s">
        <v>49</v>
      </c>
      <c r="L95" s="115" t="s">
        <v>252</v>
      </c>
      <c r="M95" s="115" t="s">
        <v>391</v>
      </c>
      <c r="N95" s="140" t="s">
        <v>1353</v>
      </c>
      <c r="O95" s="140" t="s">
        <v>1354</v>
      </c>
      <c r="P95" s="115">
        <v>9</v>
      </c>
      <c r="Q95" s="115">
        <v>8</v>
      </c>
      <c r="R95" s="115">
        <v>9</v>
      </c>
      <c r="S95" s="115">
        <v>9</v>
      </c>
      <c r="T95" s="114">
        <v>7.5</v>
      </c>
      <c r="U95" s="114">
        <v>5.75</v>
      </c>
      <c r="V95" s="115"/>
      <c r="W95" s="114"/>
      <c r="X95" s="114">
        <f t="shared" si="4"/>
        <v>44</v>
      </c>
      <c r="Y95" s="114"/>
      <c r="Z95" s="500"/>
    </row>
    <row r="96" spans="1:26" s="454" customFormat="1" ht="33" customHeight="1">
      <c r="A96" s="26">
        <v>78</v>
      </c>
      <c r="B96" s="189" t="s">
        <v>205</v>
      </c>
      <c r="C96" s="199" t="s">
        <v>193</v>
      </c>
      <c r="D96" s="189" t="s">
        <v>201</v>
      </c>
      <c r="E96" s="189" t="s">
        <v>224</v>
      </c>
      <c r="F96" s="197" t="s">
        <v>359</v>
      </c>
      <c r="G96" s="197" t="s">
        <v>360</v>
      </c>
      <c r="H96" s="25"/>
      <c r="I96" s="237" t="s">
        <v>361</v>
      </c>
      <c r="J96" s="115" t="s">
        <v>245</v>
      </c>
      <c r="K96" s="25" t="s">
        <v>28</v>
      </c>
      <c r="L96" s="115" t="s">
        <v>246</v>
      </c>
      <c r="M96" s="115" t="s">
        <v>299</v>
      </c>
      <c r="N96" s="140" t="s">
        <v>1343</v>
      </c>
      <c r="O96" s="140" t="s">
        <v>1344</v>
      </c>
      <c r="P96" s="25">
        <v>10</v>
      </c>
      <c r="Q96" s="25">
        <v>9</v>
      </c>
      <c r="R96" s="25">
        <v>9</v>
      </c>
      <c r="S96" s="25">
        <v>9</v>
      </c>
      <c r="T96" s="70">
        <v>5</v>
      </c>
      <c r="U96" s="70">
        <v>6</v>
      </c>
      <c r="V96" s="25">
        <v>3</v>
      </c>
      <c r="W96" s="70"/>
      <c r="X96" s="114">
        <f t="shared" si="4"/>
        <v>43.5</v>
      </c>
      <c r="Y96" s="70"/>
      <c r="Z96" s="501"/>
    </row>
    <row r="97" spans="1:26" s="454" customFormat="1" ht="33" customHeight="1">
      <c r="A97" s="26">
        <v>64</v>
      </c>
      <c r="B97" s="189" t="s">
        <v>210</v>
      </c>
      <c r="C97" s="199" t="s">
        <v>193</v>
      </c>
      <c r="D97" s="189" t="s">
        <v>203</v>
      </c>
      <c r="E97" s="189" t="s">
        <v>210</v>
      </c>
      <c r="F97" s="197" t="s">
        <v>315</v>
      </c>
      <c r="G97" s="197" t="s">
        <v>316</v>
      </c>
      <c r="H97" s="237" t="s">
        <v>317</v>
      </c>
      <c r="I97" s="25"/>
      <c r="J97" s="115" t="s">
        <v>257</v>
      </c>
      <c r="K97" s="25" t="s">
        <v>251</v>
      </c>
      <c r="L97" s="115" t="s">
        <v>258</v>
      </c>
      <c r="M97" s="115" t="s">
        <v>273</v>
      </c>
      <c r="N97" s="512" t="s">
        <v>1335</v>
      </c>
      <c r="O97" s="512" t="s">
        <v>1336</v>
      </c>
      <c r="P97" s="25">
        <v>10</v>
      </c>
      <c r="Q97" s="25">
        <v>8</v>
      </c>
      <c r="R97" s="25">
        <v>9</v>
      </c>
      <c r="S97" s="25">
        <v>8</v>
      </c>
      <c r="T97" s="70">
        <v>5.5</v>
      </c>
      <c r="U97" s="70">
        <v>7.25</v>
      </c>
      <c r="V97" s="25"/>
      <c r="W97" s="70"/>
      <c r="X97" s="114">
        <f t="shared" si="4"/>
        <v>43</v>
      </c>
      <c r="Y97" s="70"/>
      <c r="Z97" s="501"/>
    </row>
    <row r="98" spans="1:26" s="454" customFormat="1" ht="33" customHeight="1">
      <c r="A98" s="26">
        <v>51</v>
      </c>
      <c r="B98" s="189" t="s">
        <v>197</v>
      </c>
      <c r="C98" s="199" t="s">
        <v>193</v>
      </c>
      <c r="D98" s="189" t="s">
        <v>203</v>
      </c>
      <c r="E98" s="189" t="s">
        <v>197</v>
      </c>
      <c r="F98" s="140" t="s">
        <v>271</v>
      </c>
      <c r="G98" s="197" t="s">
        <v>120</v>
      </c>
      <c r="H98" s="25"/>
      <c r="I98" s="196" t="s">
        <v>272</v>
      </c>
      <c r="J98" s="115" t="s">
        <v>257</v>
      </c>
      <c r="K98" s="25" t="s">
        <v>49</v>
      </c>
      <c r="L98" s="115" t="s">
        <v>258</v>
      </c>
      <c r="M98" s="115" t="s">
        <v>273</v>
      </c>
      <c r="N98" s="512" t="s">
        <v>1327</v>
      </c>
      <c r="O98" s="512" t="s">
        <v>1328</v>
      </c>
      <c r="P98" s="25">
        <v>10</v>
      </c>
      <c r="Q98" s="25">
        <v>7</v>
      </c>
      <c r="R98" s="25">
        <v>9</v>
      </c>
      <c r="S98" s="25">
        <v>8</v>
      </c>
      <c r="T98" s="70">
        <v>7.25</v>
      </c>
      <c r="U98" s="70">
        <v>5.5</v>
      </c>
      <c r="V98" s="25"/>
      <c r="W98" s="70"/>
      <c r="X98" s="114">
        <f t="shared" si="4"/>
        <v>42.5</v>
      </c>
      <c r="Y98" s="70"/>
      <c r="Z98" s="501"/>
    </row>
    <row r="99" spans="1:26" s="454" customFormat="1" ht="33" customHeight="1">
      <c r="A99" s="26">
        <v>73</v>
      </c>
      <c r="B99" s="189" t="s">
        <v>200</v>
      </c>
      <c r="C99" s="199" t="s">
        <v>193</v>
      </c>
      <c r="D99" s="189" t="s">
        <v>203</v>
      </c>
      <c r="E99" s="189" t="s">
        <v>219</v>
      </c>
      <c r="F99" s="197" t="s">
        <v>345</v>
      </c>
      <c r="G99" s="197" t="s">
        <v>98</v>
      </c>
      <c r="H99" s="25"/>
      <c r="I99" s="196" t="s">
        <v>346</v>
      </c>
      <c r="J99" s="115" t="s">
        <v>250</v>
      </c>
      <c r="K99" s="25" t="s">
        <v>341</v>
      </c>
      <c r="L99" s="115" t="s">
        <v>258</v>
      </c>
      <c r="M99" s="115" t="s">
        <v>347</v>
      </c>
      <c r="N99" s="512" t="s">
        <v>1339</v>
      </c>
      <c r="O99" s="512" t="s">
        <v>1340</v>
      </c>
      <c r="P99" s="25">
        <v>8</v>
      </c>
      <c r="Q99" s="25">
        <v>7</v>
      </c>
      <c r="R99" s="25">
        <v>8</v>
      </c>
      <c r="S99" s="25">
        <v>9</v>
      </c>
      <c r="T99" s="70">
        <v>6.75</v>
      </c>
      <c r="U99" s="70">
        <v>6.5</v>
      </c>
      <c r="V99" s="25"/>
      <c r="W99" s="70"/>
      <c r="X99" s="114">
        <f t="shared" si="4"/>
        <v>42.5</v>
      </c>
      <c r="Y99" s="70"/>
      <c r="Z99" s="499"/>
    </row>
    <row r="100" spans="1:26" s="454" customFormat="1" ht="33" customHeight="1">
      <c r="A100" s="26">
        <v>98</v>
      </c>
      <c r="B100" s="189" t="s">
        <v>206</v>
      </c>
      <c r="C100" s="199" t="s">
        <v>193</v>
      </c>
      <c r="D100" s="189" t="s">
        <v>202</v>
      </c>
      <c r="E100" s="189" t="s">
        <v>422</v>
      </c>
      <c r="F100" s="140" t="s">
        <v>423</v>
      </c>
      <c r="G100" s="140" t="s">
        <v>424</v>
      </c>
      <c r="H100" s="194" t="s">
        <v>425</v>
      </c>
      <c r="I100" s="115"/>
      <c r="J100" s="115" t="s">
        <v>250</v>
      </c>
      <c r="K100" s="192" t="s">
        <v>42</v>
      </c>
      <c r="L100" s="115" t="s">
        <v>252</v>
      </c>
      <c r="M100" s="115" t="s">
        <v>1176</v>
      </c>
      <c r="N100" s="140" t="s">
        <v>1357</v>
      </c>
      <c r="O100" s="140" t="s">
        <v>1358</v>
      </c>
      <c r="P100" s="115">
        <v>9</v>
      </c>
      <c r="Q100" s="115">
        <v>9</v>
      </c>
      <c r="R100" s="115">
        <v>7</v>
      </c>
      <c r="S100" s="115">
        <v>7</v>
      </c>
      <c r="T100" s="114">
        <v>7.75</v>
      </c>
      <c r="U100" s="114">
        <v>5.5</v>
      </c>
      <c r="V100" s="115"/>
      <c r="W100" s="114"/>
      <c r="X100" s="114">
        <f t="shared" si="4"/>
        <v>42.5</v>
      </c>
      <c r="Y100" s="70"/>
      <c r="Z100" s="500"/>
    </row>
    <row r="101" spans="1:26" s="454" customFormat="1" ht="33" customHeight="1">
      <c r="A101" s="26">
        <v>75</v>
      </c>
      <c r="B101" s="189" t="s">
        <v>202</v>
      </c>
      <c r="C101" s="199" t="s">
        <v>193</v>
      </c>
      <c r="D101" s="189" t="s">
        <v>202</v>
      </c>
      <c r="E101" s="189" t="s">
        <v>221</v>
      </c>
      <c r="F101" s="140" t="s">
        <v>351</v>
      </c>
      <c r="G101" s="220" t="s">
        <v>349</v>
      </c>
      <c r="H101" s="221" t="s">
        <v>352</v>
      </c>
      <c r="I101" s="115"/>
      <c r="J101" s="115" t="s">
        <v>250</v>
      </c>
      <c r="K101" s="115" t="s">
        <v>6</v>
      </c>
      <c r="L101" s="115" t="s">
        <v>252</v>
      </c>
      <c r="M101" s="115" t="s">
        <v>353</v>
      </c>
      <c r="N101" s="140" t="s">
        <v>1341</v>
      </c>
      <c r="O101" s="140" t="s">
        <v>1342</v>
      </c>
      <c r="P101" s="115">
        <v>9</v>
      </c>
      <c r="Q101" s="115">
        <v>9</v>
      </c>
      <c r="R101" s="115">
        <v>8</v>
      </c>
      <c r="S101" s="115">
        <v>7</v>
      </c>
      <c r="T101" s="114">
        <v>7.75</v>
      </c>
      <c r="U101" s="114">
        <v>5</v>
      </c>
      <c r="V101" s="115"/>
      <c r="W101" s="114"/>
      <c r="X101" s="114">
        <f t="shared" si="4"/>
        <v>42</v>
      </c>
      <c r="Y101" s="114"/>
      <c r="Z101" s="500"/>
    </row>
    <row r="102" spans="1:26" s="454" customFormat="1" ht="33" customHeight="1">
      <c r="A102" s="26">
        <v>97</v>
      </c>
      <c r="B102" s="189" t="s">
        <v>205</v>
      </c>
      <c r="C102" s="199" t="s">
        <v>193</v>
      </c>
      <c r="D102" s="189" t="s">
        <v>201</v>
      </c>
      <c r="E102" s="189" t="s">
        <v>418</v>
      </c>
      <c r="F102" s="197" t="s">
        <v>419</v>
      </c>
      <c r="G102" s="197" t="s">
        <v>137</v>
      </c>
      <c r="H102" s="25"/>
      <c r="I102" s="25" t="s">
        <v>420</v>
      </c>
      <c r="J102" s="115" t="s">
        <v>245</v>
      </c>
      <c r="K102" s="25" t="s">
        <v>6</v>
      </c>
      <c r="L102" s="115" t="s">
        <v>246</v>
      </c>
      <c r="M102" s="115" t="s">
        <v>421</v>
      </c>
      <c r="N102" s="140" t="s">
        <v>1349</v>
      </c>
      <c r="O102" s="140" t="s">
        <v>1350</v>
      </c>
      <c r="P102" s="25">
        <v>7</v>
      </c>
      <c r="Q102" s="25">
        <v>6</v>
      </c>
      <c r="R102" s="25">
        <v>9</v>
      </c>
      <c r="S102" s="25">
        <v>9</v>
      </c>
      <c r="T102" s="70">
        <v>6.75</v>
      </c>
      <c r="U102" s="70">
        <v>4.75</v>
      </c>
      <c r="V102" s="25"/>
      <c r="W102" s="70"/>
      <c r="X102" s="114">
        <f t="shared" si="4"/>
        <v>38.5</v>
      </c>
      <c r="Y102" s="70"/>
      <c r="Z102" s="499"/>
    </row>
    <row r="103" spans="1:26" s="454" customFormat="1" ht="33" customHeight="1">
      <c r="A103" s="26">
        <v>58</v>
      </c>
      <c r="B103" s="189" t="s">
        <v>204</v>
      </c>
      <c r="C103" s="199" t="s">
        <v>193</v>
      </c>
      <c r="D103" s="189" t="s">
        <v>201</v>
      </c>
      <c r="E103" s="189" t="s">
        <v>204</v>
      </c>
      <c r="F103" s="197" t="s">
        <v>179</v>
      </c>
      <c r="G103" s="197" t="s">
        <v>298</v>
      </c>
      <c r="H103" s="213">
        <v>39767</v>
      </c>
      <c r="I103" s="25"/>
      <c r="J103" s="115" t="s">
        <v>245</v>
      </c>
      <c r="K103" s="25" t="s">
        <v>28</v>
      </c>
      <c r="L103" s="115" t="s">
        <v>246</v>
      </c>
      <c r="M103" s="115" t="s">
        <v>299</v>
      </c>
      <c r="N103" s="140" t="s">
        <v>1331</v>
      </c>
      <c r="O103" s="140" t="s">
        <v>1332</v>
      </c>
      <c r="P103" s="25">
        <v>9</v>
      </c>
      <c r="Q103" s="25">
        <v>7</v>
      </c>
      <c r="R103" s="25">
        <v>9</v>
      </c>
      <c r="S103" s="25">
        <v>9</v>
      </c>
      <c r="T103" s="70">
        <v>4.75</v>
      </c>
      <c r="U103" s="70">
        <v>4</v>
      </c>
      <c r="V103" s="25">
        <v>3</v>
      </c>
      <c r="W103" s="70"/>
      <c r="X103" s="114">
        <f t="shared" si="4"/>
        <v>37.5</v>
      </c>
      <c r="Y103" s="70"/>
      <c r="Z103" s="499"/>
    </row>
    <row r="104" spans="1:26" s="454" customFormat="1" ht="33" customHeight="1">
      <c r="A104" s="26">
        <v>60</v>
      </c>
      <c r="B104" s="189" t="s">
        <v>206</v>
      </c>
      <c r="C104" s="199" t="s">
        <v>193</v>
      </c>
      <c r="D104" s="189" t="s">
        <v>202</v>
      </c>
      <c r="E104" s="189" t="s">
        <v>206</v>
      </c>
      <c r="F104" s="140" t="s">
        <v>303</v>
      </c>
      <c r="G104" s="140" t="s">
        <v>304</v>
      </c>
      <c r="H104" s="194" t="s">
        <v>305</v>
      </c>
      <c r="I104" s="115"/>
      <c r="J104" s="115" t="s">
        <v>250</v>
      </c>
      <c r="K104" s="115" t="s">
        <v>28</v>
      </c>
      <c r="L104" s="115" t="s">
        <v>252</v>
      </c>
      <c r="M104" s="115" t="s">
        <v>306</v>
      </c>
      <c r="N104" s="140" t="s">
        <v>1333</v>
      </c>
      <c r="O104" s="140" t="s">
        <v>1334</v>
      </c>
      <c r="P104" s="115">
        <v>9</v>
      </c>
      <c r="Q104" s="115">
        <v>9</v>
      </c>
      <c r="R104" s="115">
        <v>7</v>
      </c>
      <c r="S104" s="115">
        <v>7</v>
      </c>
      <c r="T104" s="114">
        <v>5.5</v>
      </c>
      <c r="U104" s="114">
        <v>4.5</v>
      </c>
      <c r="V104" s="115"/>
      <c r="W104" s="114"/>
      <c r="X104" s="114">
        <f t="shared" si="4"/>
        <v>36</v>
      </c>
      <c r="Y104" s="114"/>
      <c r="Z104" s="501"/>
    </row>
    <row r="105" spans="1:26" s="454" customFormat="1" ht="33" customHeight="1">
      <c r="A105" s="26">
        <v>82</v>
      </c>
      <c r="B105" s="189" t="s">
        <v>209</v>
      </c>
      <c r="C105" s="199" t="s">
        <v>193</v>
      </c>
      <c r="D105" s="189" t="s">
        <v>203</v>
      </c>
      <c r="E105" s="189" t="s">
        <v>228</v>
      </c>
      <c r="F105" s="197" t="s">
        <v>371</v>
      </c>
      <c r="G105" s="197" t="s">
        <v>372</v>
      </c>
      <c r="H105" s="25"/>
      <c r="I105" s="196" t="s">
        <v>373</v>
      </c>
      <c r="J105" s="115" t="s">
        <v>250</v>
      </c>
      <c r="K105" s="25" t="s">
        <v>49</v>
      </c>
      <c r="L105" s="115" t="s">
        <v>258</v>
      </c>
      <c r="M105" s="115" t="s">
        <v>273</v>
      </c>
      <c r="N105" s="512" t="s">
        <v>1345</v>
      </c>
      <c r="O105" s="512" t="s">
        <v>1346</v>
      </c>
      <c r="P105" s="25">
        <v>8</v>
      </c>
      <c r="Q105" s="25">
        <v>8</v>
      </c>
      <c r="R105" s="25">
        <v>9</v>
      </c>
      <c r="S105" s="25">
        <v>9</v>
      </c>
      <c r="T105" s="70">
        <v>4.75</v>
      </c>
      <c r="U105" s="70">
        <v>4.5</v>
      </c>
      <c r="V105" s="25"/>
      <c r="W105" s="70"/>
      <c r="X105" s="114">
        <f t="shared" si="4"/>
        <v>35.5</v>
      </c>
      <c r="Y105" s="70"/>
      <c r="Z105" s="499"/>
    </row>
    <row r="106" spans="1:26" s="457" customFormat="1" ht="33" customHeight="1">
      <c r="A106" s="26">
        <v>57</v>
      </c>
      <c r="B106" s="189" t="s">
        <v>203</v>
      </c>
      <c r="C106" s="199" t="s">
        <v>193</v>
      </c>
      <c r="D106" s="189" t="s">
        <v>203</v>
      </c>
      <c r="E106" s="189" t="s">
        <v>203</v>
      </c>
      <c r="F106" s="197" t="s">
        <v>294</v>
      </c>
      <c r="G106" s="197" t="s">
        <v>295</v>
      </c>
      <c r="H106" s="237" t="s">
        <v>296</v>
      </c>
      <c r="I106" s="25"/>
      <c r="J106" s="115" t="s">
        <v>257</v>
      </c>
      <c r="K106" s="25" t="s">
        <v>49</v>
      </c>
      <c r="L106" s="115" t="s">
        <v>258</v>
      </c>
      <c r="M106" s="115" t="s">
        <v>297</v>
      </c>
      <c r="N106" s="512" t="s">
        <v>1329</v>
      </c>
      <c r="O106" s="512" t="s">
        <v>1330</v>
      </c>
      <c r="P106" s="25">
        <v>9</v>
      </c>
      <c r="Q106" s="25">
        <v>8</v>
      </c>
      <c r="R106" s="25">
        <v>8</v>
      </c>
      <c r="S106" s="25">
        <v>7</v>
      </c>
      <c r="T106" s="70">
        <v>4.25</v>
      </c>
      <c r="U106" s="70">
        <v>5</v>
      </c>
      <c r="V106" s="25"/>
      <c r="W106" s="70"/>
      <c r="X106" s="114">
        <f t="shared" si="4"/>
        <v>34.5</v>
      </c>
      <c r="Y106" s="70"/>
      <c r="Z106" s="500"/>
    </row>
    <row r="107" spans="1:26" s="454" customFormat="1" ht="33" customHeight="1">
      <c r="A107" s="26">
        <v>47</v>
      </c>
      <c r="B107" s="189" t="s">
        <v>193</v>
      </c>
      <c r="C107" s="199" t="s">
        <v>193</v>
      </c>
      <c r="D107" s="189" t="s">
        <v>202</v>
      </c>
      <c r="E107" s="189" t="s">
        <v>193</v>
      </c>
      <c r="F107" s="197" t="s">
        <v>248</v>
      </c>
      <c r="G107" s="197" t="s">
        <v>22</v>
      </c>
      <c r="H107" s="194" t="s">
        <v>249</v>
      </c>
      <c r="I107" s="115"/>
      <c r="J107" s="115" t="s">
        <v>250</v>
      </c>
      <c r="K107" s="115" t="s">
        <v>251</v>
      </c>
      <c r="L107" s="115" t="s">
        <v>252</v>
      </c>
      <c r="M107" s="115" t="s">
        <v>253</v>
      </c>
      <c r="N107" s="140" t="s">
        <v>1321</v>
      </c>
      <c r="O107" s="140" t="s">
        <v>1322</v>
      </c>
      <c r="P107" s="115">
        <v>8</v>
      </c>
      <c r="Q107" s="115">
        <v>7</v>
      </c>
      <c r="R107" s="115">
        <v>7</v>
      </c>
      <c r="S107" s="115">
        <v>7</v>
      </c>
      <c r="T107" s="114">
        <v>5</v>
      </c>
      <c r="U107" s="114">
        <v>4.25</v>
      </c>
      <c r="V107" s="115"/>
      <c r="W107" s="114"/>
      <c r="X107" s="114">
        <f t="shared" si="4"/>
        <v>33</v>
      </c>
      <c r="Y107" s="114"/>
      <c r="Z107" s="499"/>
    </row>
    <row r="108" spans="1:26" s="454" customFormat="1" ht="33" customHeight="1">
      <c r="A108" s="26">
        <v>67</v>
      </c>
      <c r="B108" s="189" t="s">
        <v>194</v>
      </c>
      <c r="C108" s="199" t="s">
        <v>193</v>
      </c>
      <c r="D108" s="189" t="s">
        <v>203</v>
      </c>
      <c r="E108" s="189" t="s">
        <v>213</v>
      </c>
      <c r="F108" s="197" t="s">
        <v>324</v>
      </c>
      <c r="G108" s="197" t="s">
        <v>325</v>
      </c>
      <c r="H108" s="237" t="s">
        <v>326</v>
      </c>
      <c r="I108" s="25"/>
      <c r="J108" s="189" t="s">
        <v>327</v>
      </c>
      <c r="K108" s="25" t="s">
        <v>328</v>
      </c>
      <c r="L108" s="115" t="s">
        <v>258</v>
      </c>
      <c r="M108" s="115" t="s">
        <v>329</v>
      </c>
      <c r="N108" s="512" t="s">
        <v>1337</v>
      </c>
      <c r="O108" s="512" t="s">
        <v>1338</v>
      </c>
      <c r="P108" s="25">
        <v>5</v>
      </c>
      <c r="Q108" s="25">
        <v>5</v>
      </c>
      <c r="R108" s="25">
        <v>8</v>
      </c>
      <c r="S108" s="25">
        <v>6</v>
      </c>
      <c r="T108" s="70">
        <v>4</v>
      </c>
      <c r="U108" s="70">
        <v>2</v>
      </c>
      <c r="V108" s="25"/>
      <c r="W108" s="70"/>
      <c r="X108" s="114">
        <f t="shared" si="4"/>
        <v>24</v>
      </c>
      <c r="Y108" s="70"/>
      <c r="Z108" s="501"/>
    </row>
    <row r="109" spans="1:26" s="450" customFormat="1" ht="33" customHeight="1" thickBot="1">
      <c r="A109" s="319">
        <v>50</v>
      </c>
      <c r="B109" s="314" t="s">
        <v>196</v>
      </c>
      <c r="C109" s="332" t="s">
        <v>193</v>
      </c>
      <c r="D109" s="314" t="s">
        <v>202</v>
      </c>
      <c r="E109" s="314" t="s">
        <v>196</v>
      </c>
      <c r="F109" s="315" t="s">
        <v>267</v>
      </c>
      <c r="G109" s="315" t="s">
        <v>268</v>
      </c>
      <c r="H109" s="354" t="s">
        <v>269</v>
      </c>
      <c r="I109" s="334"/>
      <c r="J109" s="334" t="s">
        <v>250</v>
      </c>
      <c r="K109" s="334" t="s">
        <v>251</v>
      </c>
      <c r="L109" s="334" t="s">
        <v>252</v>
      </c>
      <c r="M109" s="334" t="s">
        <v>270</v>
      </c>
      <c r="N109" s="177" t="s">
        <v>1325</v>
      </c>
      <c r="O109" s="177" t="s">
        <v>1326</v>
      </c>
      <c r="P109" s="316">
        <v>7</v>
      </c>
      <c r="Q109" s="334">
        <v>7</v>
      </c>
      <c r="R109" s="334">
        <v>8</v>
      </c>
      <c r="S109" s="334">
        <v>7</v>
      </c>
      <c r="T109" s="318"/>
      <c r="U109" s="318"/>
      <c r="V109" s="334"/>
      <c r="W109" s="318"/>
      <c r="X109" s="318"/>
      <c r="Y109" s="324" t="s">
        <v>1146</v>
      </c>
      <c r="Z109" s="502"/>
    </row>
    <row r="110" spans="1:25" s="452" customFormat="1" ht="33" customHeight="1">
      <c r="A110" s="413">
        <v>115</v>
      </c>
      <c r="B110" s="434">
        <v>13</v>
      </c>
      <c r="C110" s="417" t="s">
        <v>194</v>
      </c>
      <c r="D110" s="417" t="s">
        <v>204</v>
      </c>
      <c r="E110" s="417" t="s">
        <v>204</v>
      </c>
      <c r="F110" s="422" t="s">
        <v>478</v>
      </c>
      <c r="G110" s="422" t="s">
        <v>158</v>
      </c>
      <c r="H110" s="478" t="s">
        <v>479</v>
      </c>
      <c r="I110" s="424"/>
      <c r="J110" s="422" t="s">
        <v>443</v>
      </c>
      <c r="K110" s="424" t="s">
        <v>251</v>
      </c>
      <c r="L110" s="424" t="s">
        <v>444</v>
      </c>
      <c r="M110" s="424" t="s">
        <v>715</v>
      </c>
      <c r="N110" s="513" t="s">
        <v>1213</v>
      </c>
      <c r="O110" s="513" t="s">
        <v>1214</v>
      </c>
      <c r="P110" s="413">
        <v>10</v>
      </c>
      <c r="Q110" s="413">
        <v>10</v>
      </c>
      <c r="R110" s="413">
        <v>10</v>
      </c>
      <c r="S110" s="413">
        <v>9</v>
      </c>
      <c r="T110" s="413">
        <v>8.75</v>
      </c>
      <c r="U110" s="413">
        <v>6.5</v>
      </c>
      <c r="V110" s="413"/>
      <c r="W110" s="413"/>
      <c r="X110" s="424">
        <f aca="true" t="shared" si="5" ref="X110:X137">(SUM(P110:S110)/2+T110*2+U110*2+V110+W110)</f>
        <v>50</v>
      </c>
      <c r="Y110" s="424"/>
    </row>
    <row r="111" spans="1:25" s="454" customFormat="1" ht="33" customHeight="1">
      <c r="A111" s="70">
        <v>120</v>
      </c>
      <c r="B111" s="141">
        <v>18</v>
      </c>
      <c r="C111" s="189" t="s">
        <v>194</v>
      </c>
      <c r="D111" s="189" t="s">
        <v>204</v>
      </c>
      <c r="E111" s="189" t="s">
        <v>209</v>
      </c>
      <c r="F111" s="140" t="s">
        <v>489</v>
      </c>
      <c r="G111" s="140" t="s">
        <v>304</v>
      </c>
      <c r="H111" s="228">
        <v>39705</v>
      </c>
      <c r="I111" s="115"/>
      <c r="J111" s="140" t="s">
        <v>443</v>
      </c>
      <c r="K111" s="115" t="s">
        <v>6</v>
      </c>
      <c r="L111" s="115" t="s">
        <v>444</v>
      </c>
      <c r="M111" s="115" t="s">
        <v>714</v>
      </c>
      <c r="N111" s="513" t="s">
        <v>1202</v>
      </c>
      <c r="O111" s="513" t="s">
        <v>1203</v>
      </c>
      <c r="P111" s="25">
        <v>10</v>
      </c>
      <c r="Q111" s="25">
        <v>10</v>
      </c>
      <c r="R111" s="25">
        <v>9</v>
      </c>
      <c r="S111" s="25">
        <v>9</v>
      </c>
      <c r="T111" s="70">
        <v>5.25</v>
      </c>
      <c r="U111" s="70">
        <v>7.5</v>
      </c>
      <c r="V111" s="25"/>
      <c r="W111" s="70"/>
      <c r="X111" s="114">
        <f t="shared" si="5"/>
        <v>44.5</v>
      </c>
      <c r="Y111" s="70"/>
    </row>
    <row r="112" spans="1:25" s="454" customFormat="1" ht="33" customHeight="1">
      <c r="A112" s="70">
        <v>103</v>
      </c>
      <c r="B112" s="141">
        <v>1</v>
      </c>
      <c r="C112" s="189" t="s">
        <v>194</v>
      </c>
      <c r="D112" s="189" t="s">
        <v>204</v>
      </c>
      <c r="E112" s="189" t="s">
        <v>192</v>
      </c>
      <c r="F112" s="140" t="s">
        <v>441</v>
      </c>
      <c r="G112" s="140" t="s">
        <v>22</v>
      </c>
      <c r="H112" s="115"/>
      <c r="I112" s="194" t="s">
        <v>442</v>
      </c>
      <c r="J112" s="140" t="s">
        <v>443</v>
      </c>
      <c r="K112" s="115" t="s">
        <v>6</v>
      </c>
      <c r="L112" s="115" t="s">
        <v>444</v>
      </c>
      <c r="M112" s="115" t="s">
        <v>706</v>
      </c>
      <c r="N112" s="513" t="s">
        <v>1211</v>
      </c>
      <c r="O112" s="513" t="s">
        <v>1212</v>
      </c>
      <c r="P112" s="25">
        <v>10</v>
      </c>
      <c r="Q112" s="25">
        <v>9</v>
      </c>
      <c r="R112" s="25">
        <v>10</v>
      </c>
      <c r="S112" s="25">
        <v>9</v>
      </c>
      <c r="T112" s="70">
        <v>4.5</v>
      </c>
      <c r="U112" s="70">
        <v>5.5</v>
      </c>
      <c r="V112" s="25">
        <v>3</v>
      </c>
      <c r="W112" s="70"/>
      <c r="X112" s="114">
        <f t="shared" si="5"/>
        <v>42</v>
      </c>
      <c r="Y112" s="70"/>
    </row>
    <row r="113" spans="1:25" s="454" customFormat="1" ht="33" customHeight="1">
      <c r="A113" s="70">
        <v>159</v>
      </c>
      <c r="B113" s="180">
        <v>13</v>
      </c>
      <c r="C113" s="181" t="s">
        <v>194</v>
      </c>
      <c r="D113" s="181" t="s">
        <v>204</v>
      </c>
      <c r="E113" s="181" t="s">
        <v>430</v>
      </c>
      <c r="F113" s="197" t="s">
        <v>571</v>
      </c>
      <c r="G113" s="197" t="s">
        <v>572</v>
      </c>
      <c r="H113" s="239">
        <v>39641</v>
      </c>
      <c r="I113" s="25"/>
      <c r="J113" s="214" t="s">
        <v>443</v>
      </c>
      <c r="K113" s="214" t="s">
        <v>6</v>
      </c>
      <c r="L113" s="115" t="s">
        <v>444</v>
      </c>
      <c r="M113" s="115" t="s">
        <v>723</v>
      </c>
      <c r="N113" s="513" t="s">
        <v>1194</v>
      </c>
      <c r="O113" s="513" t="s">
        <v>1195</v>
      </c>
      <c r="P113" s="25">
        <v>8</v>
      </c>
      <c r="Q113" s="25">
        <v>7</v>
      </c>
      <c r="R113" s="25">
        <v>7</v>
      </c>
      <c r="S113" s="25">
        <v>7</v>
      </c>
      <c r="T113" s="70">
        <v>6</v>
      </c>
      <c r="U113" s="70">
        <v>5.5</v>
      </c>
      <c r="V113" s="25">
        <v>3</v>
      </c>
      <c r="W113" s="70"/>
      <c r="X113" s="114">
        <f t="shared" si="5"/>
        <v>40.5</v>
      </c>
      <c r="Y113" s="70"/>
    </row>
    <row r="114" spans="1:25" s="454" customFormat="1" ht="33" customHeight="1">
      <c r="A114" s="70">
        <v>131</v>
      </c>
      <c r="B114" s="180">
        <v>6</v>
      </c>
      <c r="C114" s="181" t="s">
        <v>194</v>
      </c>
      <c r="D114" s="181" t="s">
        <v>204</v>
      </c>
      <c r="E114" s="189" t="s">
        <v>219</v>
      </c>
      <c r="F114" s="223" t="s">
        <v>515</v>
      </c>
      <c r="G114" s="223" t="s">
        <v>516</v>
      </c>
      <c r="H114" s="239"/>
      <c r="I114" s="239">
        <v>39777</v>
      </c>
      <c r="J114" s="214" t="s">
        <v>443</v>
      </c>
      <c r="K114" s="25" t="s">
        <v>6</v>
      </c>
      <c r="L114" s="115" t="s">
        <v>444</v>
      </c>
      <c r="M114" s="115" t="s">
        <v>723</v>
      </c>
      <c r="N114" s="513" t="s">
        <v>1192</v>
      </c>
      <c r="O114" s="513" t="s">
        <v>1193</v>
      </c>
      <c r="P114" s="25">
        <v>8</v>
      </c>
      <c r="Q114" s="25">
        <v>7</v>
      </c>
      <c r="R114" s="25">
        <v>8</v>
      </c>
      <c r="S114" s="25">
        <v>7</v>
      </c>
      <c r="T114" s="70">
        <v>5.25</v>
      </c>
      <c r="U114" s="70">
        <v>3.25</v>
      </c>
      <c r="V114" s="25">
        <v>3</v>
      </c>
      <c r="W114" s="70"/>
      <c r="X114" s="114">
        <f t="shared" si="5"/>
        <v>35</v>
      </c>
      <c r="Y114" s="70"/>
    </row>
    <row r="115" spans="1:25" s="454" customFormat="1" ht="33" customHeight="1">
      <c r="A115" s="70">
        <v>130</v>
      </c>
      <c r="B115" s="180">
        <v>5</v>
      </c>
      <c r="C115" s="181" t="s">
        <v>194</v>
      </c>
      <c r="D115" s="181" t="s">
        <v>204</v>
      </c>
      <c r="E115" s="181" t="s">
        <v>218</v>
      </c>
      <c r="F115" s="223" t="s">
        <v>514</v>
      </c>
      <c r="G115" s="223" t="s">
        <v>331</v>
      </c>
      <c r="H115" s="239">
        <v>39462</v>
      </c>
      <c r="I115" s="25"/>
      <c r="J115" s="214" t="s">
        <v>443</v>
      </c>
      <c r="K115" s="25" t="s">
        <v>6</v>
      </c>
      <c r="L115" s="115" t="s">
        <v>444</v>
      </c>
      <c r="M115" s="115" t="s">
        <v>714</v>
      </c>
      <c r="N115" s="513" t="s">
        <v>1204</v>
      </c>
      <c r="O115" s="513" t="s">
        <v>1205</v>
      </c>
      <c r="P115" s="25">
        <v>9</v>
      </c>
      <c r="Q115" s="25">
        <v>8</v>
      </c>
      <c r="R115" s="25">
        <v>9</v>
      </c>
      <c r="S115" s="25">
        <v>9</v>
      </c>
      <c r="T115" s="70">
        <v>5.25</v>
      </c>
      <c r="U115" s="70">
        <v>3.25</v>
      </c>
      <c r="V115" s="25"/>
      <c r="W115" s="70"/>
      <c r="X115" s="114">
        <f t="shared" si="5"/>
        <v>34.5</v>
      </c>
      <c r="Y115" s="70"/>
    </row>
    <row r="116" spans="1:25" s="458" customFormat="1" ht="33" customHeight="1">
      <c r="A116" s="70">
        <v>106</v>
      </c>
      <c r="B116" s="141">
        <v>4</v>
      </c>
      <c r="C116" s="189" t="s">
        <v>194</v>
      </c>
      <c r="D116" s="189" t="s">
        <v>204</v>
      </c>
      <c r="E116" s="189" t="s">
        <v>195</v>
      </c>
      <c r="F116" s="140" t="s">
        <v>453</v>
      </c>
      <c r="G116" s="140" t="s">
        <v>454</v>
      </c>
      <c r="H116" s="194" t="s">
        <v>455</v>
      </c>
      <c r="I116" s="115"/>
      <c r="J116" s="140" t="s">
        <v>443</v>
      </c>
      <c r="K116" s="115" t="s">
        <v>6</v>
      </c>
      <c r="L116" s="115" t="s">
        <v>444</v>
      </c>
      <c r="M116" s="115" t="s">
        <v>709</v>
      </c>
      <c r="N116" s="513" t="s">
        <v>1207</v>
      </c>
      <c r="O116" s="513" t="s">
        <v>1208</v>
      </c>
      <c r="P116" s="25">
        <v>6</v>
      </c>
      <c r="Q116" s="25">
        <v>7</v>
      </c>
      <c r="R116" s="25">
        <v>9</v>
      </c>
      <c r="S116" s="25">
        <v>8</v>
      </c>
      <c r="T116" s="70">
        <v>4</v>
      </c>
      <c r="U116" s="70">
        <v>4</v>
      </c>
      <c r="V116" s="25"/>
      <c r="W116" s="70"/>
      <c r="X116" s="114">
        <f t="shared" si="5"/>
        <v>31</v>
      </c>
      <c r="Y116" s="70"/>
    </row>
    <row r="117" spans="1:25" s="454" customFormat="1" ht="33" customHeight="1">
      <c r="A117" s="26">
        <v>170</v>
      </c>
      <c r="B117" s="415">
        <v>24</v>
      </c>
      <c r="C117" s="176" t="s">
        <v>194</v>
      </c>
      <c r="D117" s="176" t="s">
        <v>204</v>
      </c>
      <c r="E117" s="176" t="s">
        <v>208</v>
      </c>
      <c r="F117" s="177" t="s">
        <v>602</v>
      </c>
      <c r="G117" s="177" t="s">
        <v>603</v>
      </c>
      <c r="H117" s="178"/>
      <c r="I117" s="246">
        <v>39778</v>
      </c>
      <c r="J117" s="178" t="s">
        <v>443</v>
      </c>
      <c r="K117" s="192" t="s">
        <v>42</v>
      </c>
      <c r="L117" s="178" t="s">
        <v>444</v>
      </c>
      <c r="M117" s="178" t="s">
        <v>719</v>
      </c>
      <c r="N117" s="513" t="s">
        <v>1200</v>
      </c>
      <c r="O117" s="513" t="s">
        <v>1201</v>
      </c>
      <c r="P117" s="26">
        <v>6</v>
      </c>
      <c r="Q117" s="26">
        <v>6</v>
      </c>
      <c r="R117" s="26">
        <v>5</v>
      </c>
      <c r="S117" s="26">
        <v>5</v>
      </c>
      <c r="T117" s="207">
        <v>2.75</v>
      </c>
      <c r="U117" s="207">
        <v>6.75</v>
      </c>
      <c r="V117" s="207"/>
      <c r="W117" s="70"/>
      <c r="X117" s="114">
        <f t="shared" si="5"/>
        <v>30</v>
      </c>
      <c r="Y117" s="70"/>
    </row>
    <row r="118" spans="1:25" s="454" customFormat="1" ht="33" customHeight="1">
      <c r="A118" s="70">
        <v>112</v>
      </c>
      <c r="B118" s="141">
        <v>10</v>
      </c>
      <c r="C118" s="189" t="s">
        <v>194</v>
      </c>
      <c r="D118" s="189" t="s">
        <v>204</v>
      </c>
      <c r="E118" s="189" t="s">
        <v>201</v>
      </c>
      <c r="F118" s="140" t="s">
        <v>472</v>
      </c>
      <c r="G118" s="140" t="s">
        <v>473</v>
      </c>
      <c r="H118" s="115"/>
      <c r="I118" s="228">
        <v>39508</v>
      </c>
      <c r="J118" s="140" t="s">
        <v>443</v>
      </c>
      <c r="K118" s="115" t="s">
        <v>6</v>
      </c>
      <c r="L118" s="115" t="s">
        <v>444</v>
      </c>
      <c r="M118" s="115" t="s">
        <v>714</v>
      </c>
      <c r="N118" s="513"/>
      <c r="O118" s="513" t="s">
        <v>1206</v>
      </c>
      <c r="P118" s="25">
        <v>8</v>
      </c>
      <c r="Q118" s="25">
        <v>8</v>
      </c>
      <c r="R118" s="25">
        <v>9</v>
      </c>
      <c r="S118" s="25">
        <v>9</v>
      </c>
      <c r="T118" s="70">
        <v>3.5</v>
      </c>
      <c r="U118" s="70">
        <v>2</v>
      </c>
      <c r="V118" s="25"/>
      <c r="W118" s="70"/>
      <c r="X118" s="114">
        <f t="shared" si="5"/>
        <v>28</v>
      </c>
      <c r="Y118" s="70"/>
    </row>
    <row r="119" spans="1:25" s="454" customFormat="1" ht="33" customHeight="1">
      <c r="A119" s="70">
        <v>114</v>
      </c>
      <c r="B119" s="141">
        <v>12</v>
      </c>
      <c r="C119" s="189" t="s">
        <v>194</v>
      </c>
      <c r="D119" s="189" t="s">
        <v>204</v>
      </c>
      <c r="E119" s="189" t="s">
        <v>203</v>
      </c>
      <c r="F119" s="140" t="s">
        <v>477</v>
      </c>
      <c r="G119" s="140" t="s">
        <v>158</v>
      </c>
      <c r="H119" s="115"/>
      <c r="I119" s="194" t="s">
        <v>420</v>
      </c>
      <c r="J119" s="140" t="s">
        <v>443</v>
      </c>
      <c r="K119" s="115" t="s">
        <v>6</v>
      </c>
      <c r="L119" s="115" t="s">
        <v>444</v>
      </c>
      <c r="M119" s="115" t="s">
        <v>709</v>
      </c>
      <c r="N119" s="513" t="s">
        <v>1209</v>
      </c>
      <c r="O119" s="513" t="s">
        <v>1210</v>
      </c>
      <c r="P119" s="25">
        <v>6</v>
      </c>
      <c r="Q119" s="25">
        <v>7</v>
      </c>
      <c r="R119" s="25">
        <v>8</v>
      </c>
      <c r="S119" s="25">
        <v>7</v>
      </c>
      <c r="T119" s="70">
        <v>3.25</v>
      </c>
      <c r="U119" s="70">
        <v>3</v>
      </c>
      <c r="V119" s="25"/>
      <c r="W119" s="70"/>
      <c r="X119" s="114">
        <f t="shared" si="5"/>
        <v>26.5</v>
      </c>
      <c r="Y119" s="70"/>
    </row>
    <row r="120" spans="1:25" s="454" customFormat="1" ht="33" customHeight="1">
      <c r="A120" s="70">
        <v>152</v>
      </c>
      <c r="B120" s="180">
        <v>6</v>
      </c>
      <c r="C120" s="181" t="s">
        <v>194</v>
      </c>
      <c r="D120" s="181" t="s">
        <v>204</v>
      </c>
      <c r="E120" s="189" t="s">
        <v>400</v>
      </c>
      <c r="F120" s="197" t="s">
        <v>560</v>
      </c>
      <c r="G120" s="197" t="s">
        <v>134</v>
      </c>
      <c r="H120" s="239">
        <v>39628</v>
      </c>
      <c r="I120" s="25"/>
      <c r="J120" s="214" t="s">
        <v>443</v>
      </c>
      <c r="K120" s="214" t="s">
        <v>6</v>
      </c>
      <c r="L120" s="115" t="s">
        <v>444</v>
      </c>
      <c r="M120" s="115" t="s">
        <v>723</v>
      </c>
      <c r="N120" s="513" t="s">
        <v>1196</v>
      </c>
      <c r="O120" s="513" t="s">
        <v>1197</v>
      </c>
      <c r="P120" s="25">
        <v>7</v>
      </c>
      <c r="Q120" s="25">
        <v>6</v>
      </c>
      <c r="R120" s="25">
        <v>5</v>
      </c>
      <c r="S120" s="25">
        <v>6</v>
      </c>
      <c r="T120" s="70">
        <v>1.5</v>
      </c>
      <c r="U120" s="70">
        <v>3.5</v>
      </c>
      <c r="V120" s="25">
        <v>3</v>
      </c>
      <c r="W120" s="70"/>
      <c r="X120" s="114">
        <f t="shared" si="5"/>
        <v>25</v>
      </c>
      <c r="Y120" s="70"/>
    </row>
    <row r="121" spans="1:25" s="450" customFormat="1" ht="33" customHeight="1" thickBot="1">
      <c r="A121" s="331">
        <v>141</v>
      </c>
      <c r="B121" s="336">
        <v>16</v>
      </c>
      <c r="C121" s="337" t="s">
        <v>194</v>
      </c>
      <c r="D121" s="337" t="s">
        <v>204</v>
      </c>
      <c r="E121" s="328" t="s">
        <v>229</v>
      </c>
      <c r="F121" s="338" t="s">
        <v>535</v>
      </c>
      <c r="G121" s="338" t="s">
        <v>536</v>
      </c>
      <c r="H121" s="339">
        <v>39723</v>
      </c>
      <c r="I121" s="313"/>
      <c r="J121" s="340" t="s">
        <v>443</v>
      </c>
      <c r="K121" s="313" t="s">
        <v>6</v>
      </c>
      <c r="L121" s="334" t="s">
        <v>444</v>
      </c>
      <c r="M121" s="334" t="s">
        <v>723</v>
      </c>
      <c r="N121" s="513" t="s">
        <v>1198</v>
      </c>
      <c r="O121" s="513" t="s">
        <v>1199</v>
      </c>
      <c r="P121" s="313">
        <v>6</v>
      </c>
      <c r="Q121" s="313">
        <v>6</v>
      </c>
      <c r="R121" s="313">
        <v>5</v>
      </c>
      <c r="S121" s="313">
        <v>5</v>
      </c>
      <c r="T121" s="331">
        <v>2.25</v>
      </c>
      <c r="U121" s="331">
        <v>2.5</v>
      </c>
      <c r="V121" s="313">
        <v>3</v>
      </c>
      <c r="W121" s="331"/>
      <c r="X121" s="318">
        <f t="shared" si="5"/>
        <v>23.5</v>
      </c>
      <c r="Y121" s="331"/>
    </row>
    <row r="122" spans="1:25" s="452" customFormat="1" ht="33" customHeight="1">
      <c r="A122" s="327">
        <v>104</v>
      </c>
      <c r="B122" s="335">
        <v>2</v>
      </c>
      <c r="C122" s="326" t="s">
        <v>194</v>
      </c>
      <c r="D122" s="326" t="s">
        <v>206</v>
      </c>
      <c r="E122" s="417" t="s">
        <v>213</v>
      </c>
      <c r="F122" s="480" t="s">
        <v>486</v>
      </c>
      <c r="G122" s="480" t="s">
        <v>487</v>
      </c>
      <c r="H122" s="413"/>
      <c r="I122" s="482" t="s">
        <v>488</v>
      </c>
      <c r="J122" s="483" t="s">
        <v>447</v>
      </c>
      <c r="K122" s="413" t="s">
        <v>251</v>
      </c>
      <c r="L122" s="424" t="s">
        <v>448</v>
      </c>
      <c r="M122" s="424" t="s">
        <v>1158</v>
      </c>
      <c r="N122" s="197" t="s">
        <v>1229</v>
      </c>
      <c r="O122" s="197" t="s">
        <v>1230</v>
      </c>
      <c r="P122" s="413">
        <v>10</v>
      </c>
      <c r="Q122" s="413">
        <v>10</v>
      </c>
      <c r="R122" s="413">
        <v>9</v>
      </c>
      <c r="S122" s="413">
        <v>9</v>
      </c>
      <c r="T122" s="413">
        <v>9</v>
      </c>
      <c r="U122" s="413">
        <v>7</v>
      </c>
      <c r="V122" s="413">
        <v>3</v>
      </c>
      <c r="W122" s="413"/>
      <c r="X122" s="424">
        <f t="shared" si="5"/>
        <v>54</v>
      </c>
      <c r="Y122" s="413"/>
    </row>
    <row r="123" spans="1:25" s="454" customFormat="1" ht="33" customHeight="1">
      <c r="A123" s="367">
        <v>146</v>
      </c>
      <c r="B123" s="372">
        <v>21</v>
      </c>
      <c r="C123" s="373" t="s">
        <v>194</v>
      </c>
      <c r="D123" s="374" t="s">
        <v>215</v>
      </c>
      <c r="E123" s="373" t="s">
        <v>414</v>
      </c>
      <c r="F123" s="369" t="s">
        <v>564</v>
      </c>
      <c r="G123" s="369" t="s">
        <v>137</v>
      </c>
      <c r="H123" s="399"/>
      <c r="I123" s="370" t="s">
        <v>565</v>
      </c>
      <c r="J123" s="400" t="s">
        <v>566</v>
      </c>
      <c r="K123" s="400" t="s">
        <v>6</v>
      </c>
      <c r="L123" s="370" t="s">
        <v>460</v>
      </c>
      <c r="M123" s="370" t="s">
        <v>1167</v>
      </c>
      <c r="N123" s="509" t="s">
        <v>1219</v>
      </c>
      <c r="O123" s="140" t="s">
        <v>1220</v>
      </c>
      <c r="P123" s="370">
        <v>9</v>
      </c>
      <c r="Q123" s="370">
        <v>9</v>
      </c>
      <c r="R123" s="370">
        <v>9</v>
      </c>
      <c r="S123" s="370">
        <v>8</v>
      </c>
      <c r="T123" s="370">
        <v>8.5</v>
      </c>
      <c r="U123" s="370">
        <v>5.75</v>
      </c>
      <c r="V123" s="370">
        <v>3</v>
      </c>
      <c r="W123" s="367"/>
      <c r="X123" s="370">
        <f t="shared" si="5"/>
        <v>49</v>
      </c>
      <c r="Y123" s="370"/>
    </row>
    <row r="124" spans="1:25" s="454" customFormat="1" ht="33" customHeight="1">
      <c r="A124" s="70">
        <v>107</v>
      </c>
      <c r="B124" s="141">
        <v>5</v>
      </c>
      <c r="C124" s="189" t="s">
        <v>194</v>
      </c>
      <c r="D124" s="189" t="s">
        <v>205</v>
      </c>
      <c r="E124" s="373" t="s">
        <v>216</v>
      </c>
      <c r="F124" s="404" t="s">
        <v>509</v>
      </c>
      <c r="G124" s="404" t="s">
        <v>510</v>
      </c>
      <c r="H124" s="399" t="s">
        <v>511</v>
      </c>
      <c r="I124" s="370"/>
      <c r="J124" s="400" t="s">
        <v>459</v>
      </c>
      <c r="K124" s="370" t="s">
        <v>251</v>
      </c>
      <c r="L124" s="370" t="s">
        <v>460</v>
      </c>
      <c r="M124" s="370" t="s">
        <v>710</v>
      </c>
      <c r="N124" s="140" t="s">
        <v>1223</v>
      </c>
      <c r="O124" s="140" t="s">
        <v>1224</v>
      </c>
      <c r="P124" s="370">
        <v>9</v>
      </c>
      <c r="Q124" s="370">
        <v>9</v>
      </c>
      <c r="R124" s="370">
        <v>10</v>
      </c>
      <c r="S124" s="370">
        <v>8</v>
      </c>
      <c r="T124" s="370">
        <v>7.25</v>
      </c>
      <c r="U124" s="370">
        <v>5.5</v>
      </c>
      <c r="V124" s="370">
        <v>3</v>
      </c>
      <c r="W124" s="367"/>
      <c r="X124" s="370">
        <f t="shared" si="5"/>
        <v>46.5</v>
      </c>
      <c r="Y124" s="370"/>
    </row>
    <row r="125" spans="1:25" s="454" customFormat="1" ht="33" customHeight="1">
      <c r="A125" s="70">
        <v>113</v>
      </c>
      <c r="B125" s="141">
        <v>11</v>
      </c>
      <c r="C125" s="189" t="s">
        <v>194</v>
      </c>
      <c r="D125" s="189" t="s">
        <v>206</v>
      </c>
      <c r="E125" s="189" t="s">
        <v>196</v>
      </c>
      <c r="F125" s="140" t="s">
        <v>456</v>
      </c>
      <c r="G125" s="140" t="s">
        <v>457</v>
      </c>
      <c r="H125" s="173"/>
      <c r="I125" s="222" t="s">
        <v>458</v>
      </c>
      <c r="J125" s="140" t="s">
        <v>459</v>
      </c>
      <c r="K125" s="222" t="s">
        <v>251</v>
      </c>
      <c r="L125" s="115" t="s">
        <v>460</v>
      </c>
      <c r="M125" s="115" t="s">
        <v>1159</v>
      </c>
      <c r="N125" s="509" t="s">
        <v>1215</v>
      </c>
      <c r="O125" s="140" t="s">
        <v>1216</v>
      </c>
      <c r="P125" s="115">
        <v>8</v>
      </c>
      <c r="Q125" s="115">
        <v>7</v>
      </c>
      <c r="R125" s="115">
        <v>7</v>
      </c>
      <c r="S125" s="115">
        <v>7</v>
      </c>
      <c r="T125" s="114">
        <v>6.5</v>
      </c>
      <c r="U125" s="114">
        <v>7.75</v>
      </c>
      <c r="V125" s="115">
        <v>3</v>
      </c>
      <c r="W125" s="70"/>
      <c r="X125" s="114">
        <f t="shared" si="5"/>
        <v>46</v>
      </c>
      <c r="Y125" s="70"/>
    </row>
    <row r="126" spans="1:25" s="454" customFormat="1" ht="33" customHeight="1">
      <c r="A126" s="70">
        <v>111</v>
      </c>
      <c r="B126" s="141">
        <v>9</v>
      </c>
      <c r="C126" s="189" t="s">
        <v>194</v>
      </c>
      <c r="D126" s="189" t="s">
        <v>205</v>
      </c>
      <c r="E126" s="189" t="s">
        <v>200</v>
      </c>
      <c r="F126" s="140" t="s">
        <v>470</v>
      </c>
      <c r="G126" s="140" t="s">
        <v>153</v>
      </c>
      <c r="H126" s="173" t="s">
        <v>471</v>
      </c>
      <c r="I126" s="115"/>
      <c r="J126" s="140" t="s">
        <v>459</v>
      </c>
      <c r="K126" s="115" t="s">
        <v>6</v>
      </c>
      <c r="L126" s="115" t="s">
        <v>460</v>
      </c>
      <c r="M126" s="115" t="s">
        <v>710</v>
      </c>
      <c r="N126" s="140" t="s">
        <v>1221</v>
      </c>
      <c r="O126" s="140" t="s">
        <v>1222</v>
      </c>
      <c r="P126" s="115">
        <v>9</v>
      </c>
      <c r="Q126" s="115">
        <v>9</v>
      </c>
      <c r="R126" s="115">
        <v>7</v>
      </c>
      <c r="S126" s="115">
        <v>8</v>
      </c>
      <c r="T126" s="114">
        <v>5</v>
      </c>
      <c r="U126" s="114">
        <v>7.75</v>
      </c>
      <c r="V126" s="115">
        <v>3</v>
      </c>
      <c r="W126" s="70"/>
      <c r="X126" s="114">
        <f t="shared" si="5"/>
        <v>45</v>
      </c>
      <c r="Y126" s="70"/>
    </row>
    <row r="127" spans="1:25" s="454" customFormat="1" ht="33" customHeight="1">
      <c r="A127" s="70">
        <v>117</v>
      </c>
      <c r="B127" s="141">
        <v>15</v>
      </c>
      <c r="C127" s="189" t="s">
        <v>194</v>
      </c>
      <c r="D127" s="189" t="s">
        <v>206</v>
      </c>
      <c r="E127" s="368" t="s">
        <v>497</v>
      </c>
      <c r="F127" s="381" t="s">
        <v>484</v>
      </c>
      <c r="G127" s="381" t="s">
        <v>314</v>
      </c>
      <c r="H127" s="378"/>
      <c r="I127" s="378" t="s">
        <v>125</v>
      </c>
      <c r="J127" s="381" t="s">
        <v>498</v>
      </c>
      <c r="K127" s="378" t="s">
        <v>6</v>
      </c>
      <c r="L127" s="378" t="s">
        <v>499</v>
      </c>
      <c r="M127" s="370" t="s">
        <v>1150</v>
      </c>
      <c r="N127" s="369"/>
      <c r="O127" s="369"/>
      <c r="P127" s="367">
        <v>9</v>
      </c>
      <c r="Q127" s="367">
        <v>7</v>
      </c>
      <c r="R127" s="367">
        <v>8</v>
      </c>
      <c r="S127" s="367">
        <v>8</v>
      </c>
      <c r="T127" s="367">
        <v>8</v>
      </c>
      <c r="U127" s="367">
        <v>6</v>
      </c>
      <c r="V127" s="367"/>
      <c r="W127" s="367"/>
      <c r="X127" s="370">
        <f t="shared" si="5"/>
        <v>44</v>
      </c>
      <c r="Y127" s="367"/>
    </row>
    <row r="128" spans="1:25" s="454" customFormat="1" ht="33" customHeight="1">
      <c r="A128" s="70">
        <v>122</v>
      </c>
      <c r="B128" s="141">
        <v>20</v>
      </c>
      <c r="C128" s="189" t="s">
        <v>194</v>
      </c>
      <c r="D128" s="189" t="s">
        <v>205</v>
      </c>
      <c r="E128" s="189" t="s">
        <v>202</v>
      </c>
      <c r="F128" s="140" t="s">
        <v>474</v>
      </c>
      <c r="G128" s="140" t="s">
        <v>475</v>
      </c>
      <c r="H128" s="115"/>
      <c r="I128" s="194" t="s">
        <v>476</v>
      </c>
      <c r="J128" s="140" t="s">
        <v>447</v>
      </c>
      <c r="K128" s="115" t="s">
        <v>251</v>
      </c>
      <c r="L128" s="115" t="s">
        <v>448</v>
      </c>
      <c r="M128" s="115" t="s">
        <v>1160</v>
      </c>
      <c r="N128" s="197" t="s">
        <v>1231</v>
      </c>
      <c r="O128" s="197" t="s">
        <v>1232</v>
      </c>
      <c r="P128" s="25">
        <v>8</v>
      </c>
      <c r="Q128" s="25">
        <v>9</v>
      </c>
      <c r="R128" s="25">
        <v>9</v>
      </c>
      <c r="S128" s="25">
        <v>8</v>
      </c>
      <c r="T128" s="70">
        <v>5.25</v>
      </c>
      <c r="U128" s="70">
        <v>6</v>
      </c>
      <c r="V128" s="25">
        <v>3</v>
      </c>
      <c r="W128" s="70"/>
      <c r="X128" s="114">
        <f t="shared" si="5"/>
        <v>42.5</v>
      </c>
      <c r="Y128" s="70"/>
    </row>
    <row r="129" spans="1:25" s="455" customFormat="1" ht="33" customHeight="1">
      <c r="A129" s="412">
        <v>119</v>
      </c>
      <c r="B129" s="464">
        <v>17</v>
      </c>
      <c r="C129" s="498" t="s">
        <v>194</v>
      </c>
      <c r="D129" s="416" t="s">
        <v>206</v>
      </c>
      <c r="E129" s="416" t="s">
        <v>501</v>
      </c>
      <c r="F129" s="465" t="s">
        <v>500</v>
      </c>
      <c r="G129" s="465" t="s">
        <v>51</v>
      </c>
      <c r="H129" s="481">
        <v>39604</v>
      </c>
      <c r="I129" s="466"/>
      <c r="J129" s="466" t="s">
        <v>502</v>
      </c>
      <c r="K129" s="466" t="s">
        <v>251</v>
      </c>
      <c r="L129" s="466" t="s">
        <v>499</v>
      </c>
      <c r="M129" s="466" t="s">
        <v>1149</v>
      </c>
      <c r="N129" s="197"/>
      <c r="O129" s="197"/>
      <c r="P129" s="484">
        <v>9</v>
      </c>
      <c r="Q129" s="484">
        <v>7</v>
      </c>
      <c r="R129" s="484">
        <v>10</v>
      </c>
      <c r="S129" s="484">
        <v>8</v>
      </c>
      <c r="T129" s="484">
        <v>7.75</v>
      </c>
      <c r="U129" s="484">
        <v>4.75</v>
      </c>
      <c r="V129" s="484"/>
      <c r="W129" s="412"/>
      <c r="X129" s="435">
        <f t="shared" si="5"/>
        <v>42</v>
      </c>
      <c r="Y129" s="412"/>
    </row>
    <row r="130" spans="1:25" s="455" customFormat="1" ht="33" customHeight="1">
      <c r="A130" s="367">
        <v>124</v>
      </c>
      <c r="B130" s="379">
        <v>22</v>
      </c>
      <c r="C130" s="368" t="s">
        <v>194</v>
      </c>
      <c r="D130" s="380" t="s">
        <v>215</v>
      </c>
      <c r="E130" s="189" t="s">
        <v>206</v>
      </c>
      <c r="F130" s="140" t="s">
        <v>482</v>
      </c>
      <c r="G130" s="140" t="s">
        <v>55</v>
      </c>
      <c r="H130" s="115"/>
      <c r="I130" s="194" t="s">
        <v>483</v>
      </c>
      <c r="J130" s="140" t="s">
        <v>447</v>
      </c>
      <c r="K130" s="115" t="s">
        <v>251</v>
      </c>
      <c r="L130" s="115" t="s">
        <v>448</v>
      </c>
      <c r="M130" s="115" t="s">
        <v>717</v>
      </c>
      <c r="N130" s="197" t="s">
        <v>1227</v>
      </c>
      <c r="O130" s="197" t="s">
        <v>1228</v>
      </c>
      <c r="P130" s="25">
        <v>7</v>
      </c>
      <c r="Q130" s="25">
        <v>9</v>
      </c>
      <c r="R130" s="25">
        <v>7</v>
      </c>
      <c r="S130" s="25">
        <v>9</v>
      </c>
      <c r="T130" s="70">
        <v>5.25</v>
      </c>
      <c r="U130" s="70">
        <v>4.5</v>
      </c>
      <c r="V130" s="25">
        <v>3</v>
      </c>
      <c r="W130" s="70"/>
      <c r="X130" s="114">
        <f t="shared" si="5"/>
        <v>38.5</v>
      </c>
      <c r="Y130" s="70"/>
    </row>
    <row r="131" spans="1:25" s="455" customFormat="1" ht="33" customHeight="1">
      <c r="A131" s="367">
        <v>128</v>
      </c>
      <c r="B131" s="372">
        <v>3</v>
      </c>
      <c r="C131" s="373" t="s">
        <v>194</v>
      </c>
      <c r="D131" s="368" t="s">
        <v>205</v>
      </c>
      <c r="E131" s="189" t="s">
        <v>211</v>
      </c>
      <c r="F131" s="140" t="s">
        <v>492</v>
      </c>
      <c r="G131" s="140" t="s">
        <v>493</v>
      </c>
      <c r="H131" s="238">
        <v>39640</v>
      </c>
      <c r="I131" s="222"/>
      <c r="J131" s="140" t="s">
        <v>459</v>
      </c>
      <c r="K131" s="222" t="s">
        <v>251</v>
      </c>
      <c r="L131" s="115" t="s">
        <v>460</v>
      </c>
      <c r="M131" s="115" t="s">
        <v>710</v>
      </c>
      <c r="N131" s="509" t="s">
        <v>1217</v>
      </c>
      <c r="O131" s="140" t="s">
        <v>1218</v>
      </c>
      <c r="P131" s="115">
        <v>7</v>
      </c>
      <c r="Q131" s="115">
        <v>7</v>
      </c>
      <c r="R131" s="115">
        <v>7</v>
      </c>
      <c r="S131" s="115">
        <v>8</v>
      </c>
      <c r="T131" s="114">
        <v>5</v>
      </c>
      <c r="U131" s="114">
        <v>5.25</v>
      </c>
      <c r="V131" s="115">
        <v>3</v>
      </c>
      <c r="W131" s="70"/>
      <c r="X131" s="114">
        <f t="shared" si="5"/>
        <v>38</v>
      </c>
      <c r="Y131" s="70"/>
    </row>
    <row r="132" spans="1:25" s="455" customFormat="1" ht="33" customHeight="1">
      <c r="A132" s="69">
        <v>129</v>
      </c>
      <c r="B132" s="496">
        <v>4</v>
      </c>
      <c r="C132" s="497" t="s">
        <v>194</v>
      </c>
      <c r="D132" s="361" t="s">
        <v>205</v>
      </c>
      <c r="E132" s="361" t="s">
        <v>193</v>
      </c>
      <c r="F132" s="365" t="s">
        <v>445</v>
      </c>
      <c r="G132" s="365" t="s">
        <v>22</v>
      </c>
      <c r="H132" s="366" t="s">
        <v>446</v>
      </c>
      <c r="I132" s="366"/>
      <c r="J132" s="365" t="s">
        <v>447</v>
      </c>
      <c r="K132" s="363" t="s">
        <v>251</v>
      </c>
      <c r="L132" s="363" t="s">
        <v>448</v>
      </c>
      <c r="M132" s="363" t="s">
        <v>707</v>
      </c>
      <c r="N132" s="197" t="s">
        <v>1233</v>
      </c>
      <c r="O132" s="197" t="s">
        <v>1234</v>
      </c>
      <c r="P132" s="84">
        <v>8</v>
      </c>
      <c r="Q132" s="84">
        <v>8</v>
      </c>
      <c r="R132" s="84">
        <v>6</v>
      </c>
      <c r="S132" s="84">
        <v>7</v>
      </c>
      <c r="T132" s="69">
        <v>6.25</v>
      </c>
      <c r="U132" s="69">
        <v>3.5</v>
      </c>
      <c r="V132" s="84">
        <v>3</v>
      </c>
      <c r="W132" s="69"/>
      <c r="X132" s="362">
        <f t="shared" si="5"/>
        <v>37</v>
      </c>
      <c r="Y132" s="69"/>
    </row>
    <row r="133" spans="1:25" s="454" customFormat="1" ht="33" customHeight="1">
      <c r="A133" s="367">
        <v>169</v>
      </c>
      <c r="B133" s="372">
        <v>23</v>
      </c>
      <c r="C133" s="373" t="s">
        <v>194</v>
      </c>
      <c r="D133" s="374" t="s">
        <v>215</v>
      </c>
      <c r="E133" s="189" t="s">
        <v>217</v>
      </c>
      <c r="F133" s="172" t="s">
        <v>512</v>
      </c>
      <c r="G133" s="172" t="s">
        <v>59</v>
      </c>
      <c r="H133" s="173" t="s">
        <v>350</v>
      </c>
      <c r="I133" s="200"/>
      <c r="J133" s="174" t="s">
        <v>513</v>
      </c>
      <c r="K133" s="115" t="s">
        <v>6</v>
      </c>
      <c r="L133" s="115" t="s">
        <v>460</v>
      </c>
      <c r="M133" s="115" t="s">
        <v>710</v>
      </c>
      <c r="N133" s="140" t="s">
        <v>1225</v>
      </c>
      <c r="O133" s="140" t="s">
        <v>1226</v>
      </c>
      <c r="P133" s="115">
        <v>7</v>
      </c>
      <c r="Q133" s="115">
        <v>8</v>
      </c>
      <c r="R133" s="115">
        <v>7</v>
      </c>
      <c r="S133" s="115">
        <v>8</v>
      </c>
      <c r="T133" s="114">
        <v>4.25</v>
      </c>
      <c r="U133" s="114">
        <v>5</v>
      </c>
      <c r="V133" s="115">
        <v>3</v>
      </c>
      <c r="W133" s="70"/>
      <c r="X133" s="114">
        <f t="shared" si="5"/>
        <v>36.5</v>
      </c>
      <c r="Y133" s="70"/>
    </row>
    <row r="134" spans="1:25" s="454" customFormat="1" ht="33" customHeight="1">
      <c r="A134" s="70">
        <v>148</v>
      </c>
      <c r="B134" s="180">
        <v>2</v>
      </c>
      <c r="C134" s="181" t="s">
        <v>194</v>
      </c>
      <c r="D134" s="189" t="s">
        <v>206</v>
      </c>
      <c r="E134" s="368" t="s">
        <v>544</v>
      </c>
      <c r="F134" s="375" t="s">
        <v>543</v>
      </c>
      <c r="G134" s="375" t="s">
        <v>22</v>
      </c>
      <c r="H134" s="386"/>
      <c r="I134" s="386">
        <v>39600</v>
      </c>
      <c r="J134" s="377" t="s">
        <v>545</v>
      </c>
      <c r="K134" s="376" t="s">
        <v>251</v>
      </c>
      <c r="L134" s="378" t="s">
        <v>546</v>
      </c>
      <c r="M134" s="378" t="s">
        <v>1148</v>
      </c>
      <c r="N134" s="381"/>
      <c r="O134" s="381"/>
      <c r="P134" s="376">
        <v>10</v>
      </c>
      <c r="Q134" s="376">
        <v>9</v>
      </c>
      <c r="R134" s="376">
        <v>9</v>
      </c>
      <c r="S134" s="376">
        <v>9</v>
      </c>
      <c r="T134" s="376">
        <v>4</v>
      </c>
      <c r="U134" s="376">
        <v>3.5</v>
      </c>
      <c r="V134" s="376"/>
      <c r="W134" s="367"/>
      <c r="X134" s="370">
        <f t="shared" si="5"/>
        <v>33.5</v>
      </c>
      <c r="Y134" s="367"/>
    </row>
    <row r="135" spans="1:25" s="454" customFormat="1" ht="33" customHeight="1">
      <c r="A135" s="367">
        <v>155</v>
      </c>
      <c r="B135" s="372">
        <v>9</v>
      </c>
      <c r="C135" s="373" t="s">
        <v>194</v>
      </c>
      <c r="D135" s="368" t="s">
        <v>205</v>
      </c>
      <c r="E135" s="189" t="s">
        <v>235</v>
      </c>
      <c r="F135" s="197" t="s">
        <v>550</v>
      </c>
      <c r="G135" s="197" t="s">
        <v>551</v>
      </c>
      <c r="H135" s="196" t="s">
        <v>552</v>
      </c>
      <c r="I135" s="196"/>
      <c r="J135" s="214" t="s">
        <v>447</v>
      </c>
      <c r="K135" s="214" t="s">
        <v>251</v>
      </c>
      <c r="L135" s="115" t="s">
        <v>448</v>
      </c>
      <c r="M135" s="115" t="s">
        <v>729</v>
      </c>
      <c r="N135" s="197" t="s">
        <v>1235</v>
      </c>
      <c r="O135" s="197" t="s">
        <v>1236</v>
      </c>
      <c r="P135" s="25">
        <v>9</v>
      </c>
      <c r="Q135" s="25">
        <v>8</v>
      </c>
      <c r="R135" s="25">
        <v>6</v>
      </c>
      <c r="S135" s="25">
        <v>8</v>
      </c>
      <c r="T135" s="70">
        <v>4.25</v>
      </c>
      <c r="U135" s="70">
        <v>3</v>
      </c>
      <c r="V135" s="25">
        <v>3</v>
      </c>
      <c r="W135" s="70"/>
      <c r="X135" s="114">
        <f t="shared" si="5"/>
        <v>33</v>
      </c>
      <c r="Y135" s="70"/>
    </row>
    <row r="136" spans="1:25" s="454" customFormat="1" ht="33" customHeight="1">
      <c r="A136" s="367">
        <v>125</v>
      </c>
      <c r="B136" s="379">
        <v>23</v>
      </c>
      <c r="C136" s="368" t="s">
        <v>194</v>
      </c>
      <c r="D136" s="380" t="s">
        <v>215</v>
      </c>
      <c r="E136" s="181" t="s">
        <v>437</v>
      </c>
      <c r="F136" s="197" t="s">
        <v>574</v>
      </c>
      <c r="G136" s="197" t="s">
        <v>575</v>
      </c>
      <c r="H136" s="25" t="s">
        <v>576</v>
      </c>
      <c r="I136" s="25"/>
      <c r="J136" s="214" t="s">
        <v>447</v>
      </c>
      <c r="K136" s="214" t="s">
        <v>251</v>
      </c>
      <c r="L136" s="115" t="s">
        <v>448</v>
      </c>
      <c r="M136" s="115" t="s">
        <v>717</v>
      </c>
      <c r="N136" s="514" t="s">
        <v>1229</v>
      </c>
      <c r="O136" s="514" t="s">
        <v>1237</v>
      </c>
      <c r="P136" s="25">
        <v>7</v>
      </c>
      <c r="Q136" s="25">
        <v>6</v>
      </c>
      <c r="R136" s="25">
        <v>6</v>
      </c>
      <c r="S136" s="25">
        <v>5</v>
      </c>
      <c r="T136" s="70">
        <v>4</v>
      </c>
      <c r="U136" s="70">
        <v>2.25</v>
      </c>
      <c r="V136" s="25">
        <v>3</v>
      </c>
      <c r="W136" s="70"/>
      <c r="X136" s="114">
        <f t="shared" si="5"/>
        <v>27.5</v>
      </c>
      <c r="Y136" s="70"/>
    </row>
    <row r="137" spans="1:25" s="450" customFormat="1" ht="33" customHeight="1" thickBot="1">
      <c r="A137" s="331">
        <v>161</v>
      </c>
      <c r="B137" s="336">
        <v>15</v>
      </c>
      <c r="C137" s="337" t="s">
        <v>194</v>
      </c>
      <c r="D137" s="328" t="s">
        <v>206</v>
      </c>
      <c r="E137" s="406" t="s">
        <v>599</v>
      </c>
      <c r="F137" s="459" t="s">
        <v>597</v>
      </c>
      <c r="G137" s="459" t="s">
        <v>598</v>
      </c>
      <c r="H137" s="428">
        <v>39633</v>
      </c>
      <c r="I137" s="428"/>
      <c r="J137" s="431" t="s">
        <v>600</v>
      </c>
      <c r="K137" s="431" t="s">
        <v>251</v>
      </c>
      <c r="L137" s="433" t="s">
        <v>601</v>
      </c>
      <c r="M137" s="433" t="s">
        <v>1148</v>
      </c>
      <c r="N137" s="381"/>
      <c r="O137" s="381"/>
      <c r="P137" s="426">
        <v>9</v>
      </c>
      <c r="Q137" s="426">
        <v>8</v>
      </c>
      <c r="R137" s="426">
        <v>6</v>
      </c>
      <c r="S137" s="426">
        <v>6</v>
      </c>
      <c r="T137" s="426">
        <v>3</v>
      </c>
      <c r="U137" s="426">
        <v>3.25</v>
      </c>
      <c r="V137" s="426"/>
      <c r="W137" s="405"/>
      <c r="X137" s="407">
        <f t="shared" si="5"/>
        <v>27</v>
      </c>
      <c r="Y137" s="405"/>
    </row>
    <row r="138" spans="1:25" s="452" customFormat="1" ht="33" customHeight="1">
      <c r="A138" s="413">
        <v>134</v>
      </c>
      <c r="B138" s="485">
        <v>9</v>
      </c>
      <c r="C138" s="479" t="s">
        <v>194</v>
      </c>
      <c r="D138" s="486" t="s">
        <v>208</v>
      </c>
      <c r="E138" s="479" t="s">
        <v>222</v>
      </c>
      <c r="F138" s="487" t="s">
        <v>366</v>
      </c>
      <c r="G138" s="487" t="s">
        <v>521</v>
      </c>
      <c r="H138" s="488"/>
      <c r="I138" s="507" t="s">
        <v>504</v>
      </c>
      <c r="J138" s="489" t="s">
        <v>451</v>
      </c>
      <c r="K138" s="488" t="s">
        <v>6</v>
      </c>
      <c r="L138" s="490" t="s">
        <v>452</v>
      </c>
      <c r="M138" s="490" t="s">
        <v>718</v>
      </c>
      <c r="N138" s="191" t="s">
        <v>1266</v>
      </c>
      <c r="O138" s="191" t="s">
        <v>1267</v>
      </c>
      <c r="P138" s="488">
        <v>10</v>
      </c>
      <c r="Q138" s="488">
        <v>9</v>
      </c>
      <c r="R138" s="488">
        <v>10</v>
      </c>
      <c r="S138" s="488">
        <v>9</v>
      </c>
      <c r="T138" s="488">
        <v>9</v>
      </c>
      <c r="U138" s="488">
        <v>8.25</v>
      </c>
      <c r="V138" s="488">
        <v>3</v>
      </c>
      <c r="W138" s="413"/>
      <c r="X138" s="424">
        <f aca="true" t="shared" si="6" ref="X138:X168">(SUM(P138:S138)/2+T138*2+U138*2+V138+W138)</f>
        <v>56.5</v>
      </c>
      <c r="Y138" s="413"/>
    </row>
    <row r="139" spans="1:25" s="454" customFormat="1" ht="33" customHeight="1">
      <c r="A139" s="367">
        <v>110</v>
      </c>
      <c r="B139" s="379">
        <v>8</v>
      </c>
      <c r="C139" s="368" t="s">
        <v>194</v>
      </c>
      <c r="D139" s="380" t="s">
        <v>208</v>
      </c>
      <c r="E139" s="368" t="s">
        <v>199</v>
      </c>
      <c r="F139" s="381" t="s">
        <v>467</v>
      </c>
      <c r="G139" s="381" t="s">
        <v>468</v>
      </c>
      <c r="H139" s="378"/>
      <c r="I139" s="378" t="s">
        <v>469</v>
      </c>
      <c r="J139" s="381" t="s">
        <v>451</v>
      </c>
      <c r="K139" s="378" t="s">
        <v>251</v>
      </c>
      <c r="L139" s="378" t="s">
        <v>452</v>
      </c>
      <c r="M139" s="378" t="s">
        <v>713</v>
      </c>
      <c r="N139" s="191" t="s">
        <v>1238</v>
      </c>
      <c r="O139" s="191" t="s">
        <v>1239</v>
      </c>
      <c r="P139" s="376">
        <v>9</v>
      </c>
      <c r="Q139" s="376">
        <v>9</v>
      </c>
      <c r="R139" s="376">
        <v>10</v>
      </c>
      <c r="S139" s="376">
        <v>9</v>
      </c>
      <c r="T139" s="376">
        <v>9</v>
      </c>
      <c r="U139" s="376">
        <v>8.25</v>
      </c>
      <c r="V139" s="376">
        <v>3</v>
      </c>
      <c r="W139" s="367"/>
      <c r="X139" s="370">
        <f t="shared" si="6"/>
        <v>56</v>
      </c>
      <c r="Y139" s="370"/>
    </row>
    <row r="140" spans="1:25" s="454" customFormat="1" ht="33" customHeight="1">
      <c r="A140" s="367">
        <v>109</v>
      </c>
      <c r="B140" s="379">
        <v>7</v>
      </c>
      <c r="C140" s="368" t="s">
        <v>194</v>
      </c>
      <c r="D140" s="380" t="s">
        <v>208</v>
      </c>
      <c r="E140" s="368" t="s">
        <v>198</v>
      </c>
      <c r="F140" s="381" t="s">
        <v>465</v>
      </c>
      <c r="G140" s="381" t="s">
        <v>466</v>
      </c>
      <c r="H140" s="378"/>
      <c r="I140" s="382">
        <v>39571</v>
      </c>
      <c r="J140" s="381" t="s">
        <v>451</v>
      </c>
      <c r="K140" s="378" t="s">
        <v>251</v>
      </c>
      <c r="L140" s="378" t="s">
        <v>452</v>
      </c>
      <c r="M140" s="378" t="s">
        <v>730</v>
      </c>
      <c r="N140" s="191" t="s">
        <v>1248</v>
      </c>
      <c r="O140" s="191" t="s">
        <v>1249</v>
      </c>
      <c r="P140" s="376">
        <v>8</v>
      </c>
      <c r="Q140" s="376">
        <v>8</v>
      </c>
      <c r="R140" s="376">
        <v>9</v>
      </c>
      <c r="S140" s="376">
        <v>9</v>
      </c>
      <c r="T140" s="376">
        <v>8.75</v>
      </c>
      <c r="U140" s="376">
        <v>8.75</v>
      </c>
      <c r="V140" s="376">
        <v>3</v>
      </c>
      <c r="W140" s="367"/>
      <c r="X140" s="370">
        <f t="shared" si="6"/>
        <v>55</v>
      </c>
      <c r="Y140" s="370"/>
    </row>
    <row r="141" spans="1:25" s="454" customFormat="1" ht="33" customHeight="1">
      <c r="A141" s="367">
        <v>133</v>
      </c>
      <c r="B141" s="372">
        <v>8</v>
      </c>
      <c r="C141" s="373" t="s">
        <v>194</v>
      </c>
      <c r="D141" s="374" t="s">
        <v>208</v>
      </c>
      <c r="E141" s="368" t="s">
        <v>221</v>
      </c>
      <c r="F141" s="375" t="s">
        <v>520</v>
      </c>
      <c r="G141" s="375" t="s">
        <v>336</v>
      </c>
      <c r="H141" s="376"/>
      <c r="I141" s="386">
        <v>43227</v>
      </c>
      <c r="J141" s="377" t="s">
        <v>451</v>
      </c>
      <c r="K141" s="376" t="s">
        <v>6</v>
      </c>
      <c r="L141" s="378" t="s">
        <v>452</v>
      </c>
      <c r="M141" s="378" t="s">
        <v>718</v>
      </c>
      <c r="N141" s="191" t="s">
        <v>1254</v>
      </c>
      <c r="O141" s="191" t="s">
        <v>1255</v>
      </c>
      <c r="P141" s="376">
        <v>9</v>
      </c>
      <c r="Q141" s="376">
        <v>9</v>
      </c>
      <c r="R141" s="376">
        <v>9</v>
      </c>
      <c r="S141" s="376">
        <v>9</v>
      </c>
      <c r="T141" s="376">
        <v>8</v>
      </c>
      <c r="U141" s="376">
        <v>8.25</v>
      </c>
      <c r="V141" s="376">
        <v>3</v>
      </c>
      <c r="W141" s="367"/>
      <c r="X141" s="370">
        <f t="shared" si="6"/>
        <v>53.5</v>
      </c>
      <c r="Y141" s="370"/>
    </row>
    <row r="142" spans="1:25" s="454" customFormat="1" ht="33" customHeight="1">
      <c r="A142" s="367">
        <v>116</v>
      </c>
      <c r="B142" s="379">
        <v>14</v>
      </c>
      <c r="C142" s="368" t="s">
        <v>194</v>
      </c>
      <c r="D142" s="380" t="s">
        <v>208</v>
      </c>
      <c r="E142" s="368" t="s">
        <v>205</v>
      </c>
      <c r="F142" s="381" t="s">
        <v>480</v>
      </c>
      <c r="G142" s="381" t="s">
        <v>158</v>
      </c>
      <c r="H142" s="378"/>
      <c r="I142" s="393" t="s">
        <v>481</v>
      </c>
      <c r="J142" s="381" t="s">
        <v>451</v>
      </c>
      <c r="K142" s="378" t="s">
        <v>251</v>
      </c>
      <c r="L142" s="378" t="s">
        <v>452</v>
      </c>
      <c r="M142" s="378" t="s">
        <v>716</v>
      </c>
      <c r="N142" s="191" t="s">
        <v>1262</v>
      </c>
      <c r="O142" s="191" t="s">
        <v>1263</v>
      </c>
      <c r="P142" s="376">
        <v>8</v>
      </c>
      <c r="Q142" s="376">
        <v>8</v>
      </c>
      <c r="R142" s="376">
        <v>9</v>
      </c>
      <c r="S142" s="376">
        <v>9</v>
      </c>
      <c r="T142" s="376">
        <v>8</v>
      </c>
      <c r="U142" s="376">
        <v>7.75</v>
      </c>
      <c r="V142" s="376">
        <v>3</v>
      </c>
      <c r="W142" s="367"/>
      <c r="X142" s="370">
        <f t="shared" si="6"/>
        <v>51.5</v>
      </c>
      <c r="Y142" s="370"/>
    </row>
    <row r="143" spans="1:25" s="454" customFormat="1" ht="33" customHeight="1">
      <c r="A143" s="367">
        <v>164</v>
      </c>
      <c r="B143" s="372">
        <v>18</v>
      </c>
      <c r="C143" s="373" t="s">
        <v>194</v>
      </c>
      <c r="D143" s="374" t="s">
        <v>208</v>
      </c>
      <c r="E143" s="368" t="s">
        <v>585</v>
      </c>
      <c r="F143" s="397" t="s">
        <v>583</v>
      </c>
      <c r="G143" s="397" t="s">
        <v>584</v>
      </c>
      <c r="H143" s="376"/>
      <c r="I143" s="386">
        <v>39728</v>
      </c>
      <c r="J143" s="377" t="s">
        <v>451</v>
      </c>
      <c r="K143" s="377" t="s">
        <v>251</v>
      </c>
      <c r="L143" s="378" t="s">
        <v>452</v>
      </c>
      <c r="M143" s="378" t="s">
        <v>708</v>
      </c>
      <c r="N143" s="191" t="s">
        <v>1252</v>
      </c>
      <c r="O143" s="191" t="s">
        <v>1253</v>
      </c>
      <c r="P143" s="376">
        <v>8</v>
      </c>
      <c r="Q143" s="376">
        <v>9</v>
      </c>
      <c r="R143" s="376">
        <v>9</v>
      </c>
      <c r="S143" s="376">
        <v>9</v>
      </c>
      <c r="T143" s="376">
        <v>7.25</v>
      </c>
      <c r="U143" s="376">
        <v>7.5</v>
      </c>
      <c r="V143" s="376">
        <v>3</v>
      </c>
      <c r="W143" s="367"/>
      <c r="X143" s="370">
        <f t="shared" si="6"/>
        <v>50</v>
      </c>
      <c r="Y143" s="370"/>
    </row>
    <row r="144" spans="1:25" s="454" customFormat="1" ht="33" customHeight="1">
      <c r="A144" s="367">
        <v>132</v>
      </c>
      <c r="B144" s="398">
        <v>7</v>
      </c>
      <c r="C144" s="373" t="s">
        <v>194</v>
      </c>
      <c r="D144" s="374" t="s">
        <v>207</v>
      </c>
      <c r="E144" s="373" t="s">
        <v>220</v>
      </c>
      <c r="F144" s="375" t="s">
        <v>517</v>
      </c>
      <c r="G144" s="375" t="s">
        <v>518</v>
      </c>
      <c r="H144" s="376" t="s">
        <v>519</v>
      </c>
      <c r="I144" s="386"/>
      <c r="J144" s="377" t="s">
        <v>451</v>
      </c>
      <c r="K144" s="376" t="s">
        <v>251</v>
      </c>
      <c r="L144" s="378" t="s">
        <v>505</v>
      </c>
      <c r="M144" s="378" t="s">
        <v>721</v>
      </c>
      <c r="N144" s="191" t="s">
        <v>1286</v>
      </c>
      <c r="O144" s="191" t="s">
        <v>1287</v>
      </c>
      <c r="P144" s="376">
        <v>9</v>
      </c>
      <c r="Q144" s="376">
        <v>8</v>
      </c>
      <c r="R144" s="376">
        <v>10</v>
      </c>
      <c r="S144" s="376">
        <v>9</v>
      </c>
      <c r="T144" s="376">
        <v>7.5</v>
      </c>
      <c r="U144" s="376">
        <v>8.25</v>
      </c>
      <c r="V144" s="376"/>
      <c r="W144" s="367"/>
      <c r="X144" s="370">
        <f t="shared" si="6"/>
        <v>49.5</v>
      </c>
      <c r="Y144" s="367"/>
    </row>
    <row r="145" spans="1:25" s="454" customFormat="1" ht="33" customHeight="1">
      <c r="A145" s="367">
        <v>158</v>
      </c>
      <c r="B145" s="372">
        <v>12</v>
      </c>
      <c r="C145" s="373" t="s">
        <v>194</v>
      </c>
      <c r="D145" s="374" t="s">
        <v>208</v>
      </c>
      <c r="E145" s="368" t="s">
        <v>427</v>
      </c>
      <c r="F145" s="397" t="s">
        <v>570</v>
      </c>
      <c r="G145" s="397" t="s">
        <v>19</v>
      </c>
      <c r="H145" s="376"/>
      <c r="I145" s="386">
        <v>39640</v>
      </c>
      <c r="J145" s="377" t="s">
        <v>451</v>
      </c>
      <c r="K145" s="377" t="s">
        <v>251</v>
      </c>
      <c r="L145" s="378" t="s">
        <v>452</v>
      </c>
      <c r="M145" s="378" t="s">
        <v>730</v>
      </c>
      <c r="N145" s="191" t="s">
        <v>1242</v>
      </c>
      <c r="O145" s="191" t="s">
        <v>1243</v>
      </c>
      <c r="P145" s="376">
        <v>8</v>
      </c>
      <c r="Q145" s="376">
        <v>8</v>
      </c>
      <c r="R145" s="376">
        <v>9</v>
      </c>
      <c r="S145" s="376">
        <v>9</v>
      </c>
      <c r="T145" s="376">
        <v>8.25</v>
      </c>
      <c r="U145" s="376">
        <v>6.5</v>
      </c>
      <c r="V145" s="376">
        <v>3</v>
      </c>
      <c r="W145" s="367"/>
      <c r="X145" s="370">
        <f t="shared" si="6"/>
        <v>49.5</v>
      </c>
      <c r="Y145" s="370"/>
    </row>
    <row r="146" spans="1:25" s="454" customFormat="1" ht="33" customHeight="1">
      <c r="A146" s="367">
        <v>118</v>
      </c>
      <c r="B146" s="379">
        <v>16</v>
      </c>
      <c r="C146" s="368" t="s">
        <v>194</v>
      </c>
      <c r="D146" s="380" t="s">
        <v>208</v>
      </c>
      <c r="E146" s="368" t="s">
        <v>207</v>
      </c>
      <c r="F146" s="381" t="s">
        <v>484</v>
      </c>
      <c r="G146" s="381" t="s">
        <v>55</v>
      </c>
      <c r="H146" s="378"/>
      <c r="I146" s="382" t="s">
        <v>485</v>
      </c>
      <c r="J146" s="381" t="s">
        <v>451</v>
      </c>
      <c r="K146" s="378" t="s">
        <v>6</v>
      </c>
      <c r="L146" s="378" t="s">
        <v>452</v>
      </c>
      <c r="M146" s="378" t="s">
        <v>718</v>
      </c>
      <c r="N146" s="191" t="s">
        <v>1264</v>
      </c>
      <c r="O146" s="191" t="s">
        <v>1265</v>
      </c>
      <c r="P146" s="376">
        <v>8</v>
      </c>
      <c r="Q146" s="376">
        <v>8</v>
      </c>
      <c r="R146" s="376">
        <v>8</v>
      </c>
      <c r="S146" s="376">
        <v>7</v>
      </c>
      <c r="T146" s="376">
        <v>7</v>
      </c>
      <c r="U146" s="376">
        <v>8.25</v>
      </c>
      <c r="V146" s="376">
        <v>3</v>
      </c>
      <c r="W146" s="367"/>
      <c r="X146" s="370">
        <f t="shared" si="6"/>
        <v>49</v>
      </c>
      <c r="Y146" s="370"/>
    </row>
    <row r="147" spans="1:25" s="454" customFormat="1" ht="33" customHeight="1">
      <c r="A147" s="367">
        <v>121</v>
      </c>
      <c r="B147" s="379">
        <v>19</v>
      </c>
      <c r="C147" s="368" t="s">
        <v>194</v>
      </c>
      <c r="D147" s="380" t="s">
        <v>208</v>
      </c>
      <c r="E147" s="368" t="s">
        <v>210</v>
      </c>
      <c r="F147" s="381" t="s">
        <v>490</v>
      </c>
      <c r="G147" s="381" t="s">
        <v>304</v>
      </c>
      <c r="H147" s="378" t="s">
        <v>491</v>
      </c>
      <c r="I147" s="378"/>
      <c r="J147" s="381" t="s">
        <v>451</v>
      </c>
      <c r="K147" s="378" t="s">
        <v>251</v>
      </c>
      <c r="L147" s="378" t="s">
        <v>452</v>
      </c>
      <c r="M147" s="378" t="s">
        <v>716</v>
      </c>
      <c r="N147" s="191" t="s">
        <v>1244</v>
      </c>
      <c r="O147" s="191" t="s">
        <v>1245</v>
      </c>
      <c r="P147" s="376">
        <v>8</v>
      </c>
      <c r="Q147" s="376">
        <v>7</v>
      </c>
      <c r="R147" s="376">
        <v>9</v>
      </c>
      <c r="S147" s="376">
        <v>7</v>
      </c>
      <c r="T147" s="376">
        <v>8.5</v>
      </c>
      <c r="U147" s="376">
        <v>6.75</v>
      </c>
      <c r="V147" s="376">
        <v>3</v>
      </c>
      <c r="W147" s="367"/>
      <c r="X147" s="370">
        <f t="shared" si="6"/>
        <v>49</v>
      </c>
      <c r="Y147" s="367"/>
    </row>
    <row r="148" spans="1:25" s="454" customFormat="1" ht="33" customHeight="1">
      <c r="A148" s="367">
        <v>144</v>
      </c>
      <c r="B148" s="398">
        <v>19</v>
      </c>
      <c r="C148" s="373" t="s">
        <v>194</v>
      </c>
      <c r="D148" s="374" t="s">
        <v>207</v>
      </c>
      <c r="E148" s="373" t="s">
        <v>232</v>
      </c>
      <c r="F148" s="375" t="s">
        <v>541</v>
      </c>
      <c r="G148" s="375" t="s">
        <v>540</v>
      </c>
      <c r="H148" s="386">
        <v>39516</v>
      </c>
      <c r="I148" s="376"/>
      <c r="J148" s="377" t="s">
        <v>451</v>
      </c>
      <c r="K148" s="376" t="s">
        <v>251</v>
      </c>
      <c r="L148" s="378" t="s">
        <v>505</v>
      </c>
      <c r="M148" s="378" t="s">
        <v>721</v>
      </c>
      <c r="N148" s="191" t="s">
        <v>1290</v>
      </c>
      <c r="O148" s="191" t="s">
        <v>1291</v>
      </c>
      <c r="P148" s="376">
        <v>9</v>
      </c>
      <c r="Q148" s="376">
        <v>8</v>
      </c>
      <c r="R148" s="376">
        <v>10</v>
      </c>
      <c r="S148" s="376">
        <v>8</v>
      </c>
      <c r="T148" s="376">
        <v>8.5</v>
      </c>
      <c r="U148" s="376">
        <v>7</v>
      </c>
      <c r="V148" s="376"/>
      <c r="W148" s="367"/>
      <c r="X148" s="370">
        <f t="shared" si="6"/>
        <v>48.5</v>
      </c>
      <c r="Y148" s="370"/>
    </row>
    <row r="149" spans="1:25" s="454" customFormat="1" ht="33" customHeight="1">
      <c r="A149" s="70">
        <v>127</v>
      </c>
      <c r="B149" s="180">
        <v>2</v>
      </c>
      <c r="C149" s="181" t="s">
        <v>194</v>
      </c>
      <c r="D149" s="182" t="s">
        <v>208</v>
      </c>
      <c r="E149" s="189" t="s">
        <v>215</v>
      </c>
      <c r="F149" s="183" t="s">
        <v>506</v>
      </c>
      <c r="G149" s="183" t="s">
        <v>507</v>
      </c>
      <c r="H149" s="185" t="s">
        <v>508</v>
      </c>
      <c r="I149" s="184"/>
      <c r="J149" s="186" t="s">
        <v>451</v>
      </c>
      <c r="K149" s="184" t="s">
        <v>251</v>
      </c>
      <c r="L149" s="187" t="s">
        <v>452</v>
      </c>
      <c r="M149" s="187" t="s">
        <v>722</v>
      </c>
      <c r="N149" s="191" t="s">
        <v>1268</v>
      </c>
      <c r="O149" s="191" t="s">
        <v>1269</v>
      </c>
      <c r="P149" s="184">
        <v>8</v>
      </c>
      <c r="Q149" s="184">
        <v>7</v>
      </c>
      <c r="R149" s="184">
        <v>7</v>
      </c>
      <c r="S149" s="184">
        <v>7</v>
      </c>
      <c r="T149" s="188">
        <v>8.75</v>
      </c>
      <c r="U149" s="188">
        <v>5.25</v>
      </c>
      <c r="V149" s="184">
        <v>3</v>
      </c>
      <c r="W149" s="70"/>
      <c r="X149" s="114">
        <f t="shared" si="6"/>
        <v>45.5</v>
      </c>
      <c r="Y149" s="70"/>
    </row>
    <row r="150" spans="1:25" s="454" customFormat="1" ht="33" customHeight="1">
      <c r="A150" s="70">
        <v>105</v>
      </c>
      <c r="B150" s="141">
        <v>3</v>
      </c>
      <c r="C150" s="189" t="s">
        <v>194</v>
      </c>
      <c r="D150" s="190" t="s">
        <v>208</v>
      </c>
      <c r="E150" s="189" t="s">
        <v>194</v>
      </c>
      <c r="F150" s="191" t="s">
        <v>449</v>
      </c>
      <c r="G150" s="191" t="s">
        <v>450</v>
      </c>
      <c r="H150" s="193">
        <v>39508</v>
      </c>
      <c r="I150" s="187"/>
      <c r="J150" s="191" t="s">
        <v>451</v>
      </c>
      <c r="K150" s="187" t="s">
        <v>251</v>
      </c>
      <c r="L150" s="187" t="s">
        <v>452</v>
      </c>
      <c r="M150" s="187" t="s">
        <v>708</v>
      </c>
      <c r="N150" s="191" t="s">
        <v>1250</v>
      </c>
      <c r="O150" s="191" t="s">
        <v>1251</v>
      </c>
      <c r="P150" s="184">
        <v>8</v>
      </c>
      <c r="Q150" s="184">
        <v>7</v>
      </c>
      <c r="R150" s="184">
        <v>9</v>
      </c>
      <c r="S150" s="184">
        <v>8</v>
      </c>
      <c r="T150" s="188">
        <v>6.5</v>
      </c>
      <c r="U150" s="188">
        <v>6</v>
      </c>
      <c r="V150" s="184">
        <v>3</v>
      </c>
      <c r="W150" s="70"/>
      <c r="X150" s="114">
        <f t="shared" si="6"/>
        <v>44</v>
      </c>
      <c r="Y150" s="70"/>
    </row>
    <row r="151" spans="1:25" s="454" customFormat="1" ht="33" customHeight="1">
      <c r="A151" s="70">
        <v>126</v>
      </c>
      <c r="B151" s="309">
        <v>1</v>
      </c>
      <c r="C151" s="181" t="s">
        <v>194</v>
      </c>
      <c r="D151" s="182" t="s">
        <v>207</v>
      </c>
      <c r="E151" s="181" t="s">
        <v>214</v>
      </c>
      <c r="F151" s="183" t="s">
        <v>503</v>
      </c>
      <c r="G151" s="183" t="s">
        <v>93</v>
      </c>
      <c r="H151" s="184" t="s">
        <v>504</v>
      </c>
      <c r="I151" s="184"/>
      <c r="J151" s="186" t="s">
        <v>451</v>
      </c>
      <c r="K151" s="184" t="s">
        <v>251</v>
      </c>
      <c r="L151" s="187" t="s">
        <v>505</v>
      </c>
      <c r="M151" s="187" t="s">
        <v>721</v>
      </c>
      <c r="N151" s="191" t="s">
        <v>1284</v>
      </c>
      <c r="O151" s="191" t="s">
        <v>1285</v>
      </c>
      <c r="P151" s="184">
        <v>8</v>
      </c>
      <c r="Q151" s="184">
        <v>8</v>
      </c>
      <c r="R151" s="184">
        <v>8</v>
      </c>
      <c r="S151" s="184">
        <v>7</v>
      </c>
      <c r="T151" s="188">
        <v>7</v>
      </c>
      <c r="U151" s="188">
        <v>7</v>
      </c>
      <c r="V151" s="184"/>
      <c r="W151" s="70"/>
      <c r="X151" s="114">
        <f t="shared" si="6"/>
        <v>43.5</v>
      </c>
      <c r="Y151" s="70"/>
    </row>
    <row r="152" spans="1:25" s="454" customFormat="1" ht="33" customHeight="1">
      <c r="A152" s="70">
        <v>135</v>
      </c>
      <c r="B152" s="180">
        <v>10</v>
      </c>
      <c r="C152" s="181" t="s">
        <v>194</v>
      </c>
      <c r="D152" s="182" t="s">
        <v>207</v>
      </c>
      <c r="E152" s="189" t="s">
        <v>223</v>
      </c>
      <c r="F152" s="183" t="s">
        <v>522</v>
      </c>
      <c r="G152" s="183" t="s">
        <v>349</v>
      </c>
      <c r="H152" s="198">
        <v>39487</v>
      </c>
      <c r="I152" s="184"/>
      <c r="J152" s="186" t="s">
        <v>451</v>
      </c>
      <c r="K152" s="184" t="s">
        <v>6</v>
      </c>
      <c r="L152" s="187" t="s">
        <v>523</v>
      </c>
      <c r="M152" s="187" t="s">
        <v>724</v>
      </c>
      <c r="N152" s="191" t="s">
        <v>1270</v>
      </c>
      <c r="O152" s="191" t="s">
        <v>1271</v>
      </c>
      <c r="P152" s="184">
        <v>9</v>
      </c>
      <c r="Q152" s="184">
        <v>8</v>
      </c>
      <c r="R152" s="184">
        <v>8</v>
      </c>
      <c r="S152" s="184">
        <v>8</v>
      </c>
      <c r="T152" s="188">
        <v>5.25</v>
      </c>
      <c r="U152" s="188">
        <v>6.5</v>
      </c>
      <c r="V152" s="184">
        <v>3</v>
      </c>
      <c r="W152" s="70"/>
      <c r="X152" s="114">
        <f t="shared" si="6"/>
        <v>43</v>
      </c>
      <c r="Y152" s="70"/>
    </row>
    <row r="153" spans="1:25" s="454" customFormat="1" ht="33" customHeight="1">
      <c r="A153" s="70">
        <v>140</v>
      </c>
      <c r="B153" s="180">
        <v>15</v>
      </c>
      <c r="C153" s="181" t="s">
        <v>194</v>
      </c>
      <c r="D153" s="182" t="s">
        <v>208</v>
      </c>
      <c r="E153" s="181" t="s">
        <v>228</v>
      </c>
      <c r="F153" s="183" t="s">
        <v>533</v>
      </c>
      <c r="G153" s="183" t="s">
        <v>104</v>
      </c>
      <c r="H153" s="184"/>
      <c r="I153" s="198">
        <v>39728</v>
      </c>
      <c r="J153" s="186" t="s">
        <v>451</v>
      </c>
      <c r="K153" s="184" t="s">
        <v>534</v>
      </c>
      <c r="L153" s="187" t="s">
        <v>452</v>
      </c>
      <c r="M153" s="187" t="s">
        <v>716</v>
      </c>
      <c r="N153" s="191" t="s">
        <v>1240</v>
      </c>
      <c r="O153" s="191" t="s">
        <v>1241</v>
      </c>
      <c r="P153" s="184">
        <v>6</v>
      </c>
      <c r="Q153" s="184">
        <v>6</v>
      </c>
      <c r="R153" s="184">
        <v>6</v>
      </c>
      <c r="S153" s="184">
        <v>7</v>
      </c>
      <c r="T153" s="188">
        <v>6.5</v>
      </c>
      <c r="U153" s="188">
        <v>6.75</v>
      </c>
      <c r="V153" s="184">
        <v>3</v>
      </c>
      <c r="W153" s="70"/>
      <c r="X153" s="114">
        <f t="shared" si="6"/>
        <v>42</v>
      </c>
      <c r="Y153" s="70"/>
    </row>
    <row r="154" spans="1:25" s="454" customFormat="1" ht="33" customHeight="1">
      <c r="A154" s="70">
        <v>153</v>
      </c>
      <c r="B154" s="180">
        <v>7</v>
      </c>
      <c r="C154" s="181" t="s">
        <v>194</v>
      </c>
      <c r="D154" s="182" t="s">
        <v>208</v>
      </c>
      <c r="E154" s="181" t="s">
        <v>403</v>
      </c>
      <c r="F154" s="215" t="s">
        <v>561</v>
      </c>
      <c r="G154" s="215" t="s">
        <v>562</v>
      </c>
      <c r="H154" s="184"/>
      <c r="I154" s="184" t="s">
        <v>563</v>
      </c>
      <c r="J154" s="186" t="s">
        <v>451</v>
      </c>
      <c r="K154" s="186" t="s">
        <v>251</v>
      </c>
      <c r="L154" s="187" t="s">
        <v>452</v>
      </c>
      <c r="M154" s="187" t="s">
        <v>732</v>
      </c>
      <c r="N154" s="191" t="s">
        <v>1246</v>
      </c>
      <c r="O154" s="191" t="s">
        <v>1247</v>
      </c>
      <c r="P154" s="184">
        <v>6</v>
      </c>
      <c r="Q154" s="184">
        <v>6</v>
      </c>
      <c r="R154" s="184">
        <v>8</v>
      </c>
      <c r="S154" s="184">
        <v>7</v>
      </c>
      <c r="T154" s="188">
        <v>7.25</v>
      </c>
      <c r="U154" s="188">
        <v>5.5</v>
      </c>
      <c r="V154" s="184">
        <v>3</v>
      </c>
      <c r="W154" s="70"/>
      <c r="X154" s="114">
        <f t="shared" si="6"/>
        <v>42</v>
      </c>
      <c r="Y154" s="70"/>
    </row>
    <row r="155" spans="1:25" s="454" customFormat="1" ht="33" customHeight="1">
      <c r="A155" s="70">
        <v>143</v>
      </c>
      <c r="B155" s="180">
        <v>18</v>
      </c>
      <c r="C155" s="181" t="s">
        <v>194</v>
      </c>
      <c r="D155" s="182" t="s">
        <v>208</v>
      </c>
      <c r="E155" s="189" t="s">
        <v>231</v>
      </c>
      <c r="F155" s="183" t="s">
        <v>539</v>
      </c>
      <c r="G155" s="183" t="s">
        <v>540</v>
      </c>
      <c r="H155" s="198">
        <v>39489</v>
      </c>
      <c r="I155" s="184"/>
      <c r="J155" s="186" t="s">
        <v>451</v>
      </c>
      <c r="K155" s="184" t="s">
        <v>251</v>
      </c>
      <c r="L155" s="187" t="s">
        <v>452</v>
      </c>
      <c r="M155" s="187" t="s">
        <v>708</v>
      </c>
      <c r="N155" s="191" t="s">
        <v>1256</v>
      </c>
      <c r="O155" s="191" t="s">
        <v>1257</v>
      </c>
      <c r="P155" s="184">
        <v>8</v>
      </c>
      <c r="Q155" s="184">
        <v>8</v>
      </c>
      <c r="R155" s="184">
        <v>9</v>
      </c>
      <c r="S155" s="184">
        <v>8</v>
      </c>
      <c r="T155" s="188">
        <v>6.5</v>
      </c>
      <c r="U155" s="188">
        <v>4.5</v>
      </c>
      <c r="V155" s="184">
        <v>3</v>
      </c>
      <c r="W155" s="70"/>
      <c r="X155" s="114">
        <f t="shared" si="6"/>
        <v>41.5</v>
      </c>
      <c r="Y155" s="70"/>
    </row>
    <row r="156" spans="1:25" s="454" customFormat="1" ht="33" customHeight="1">
      <c r="A156" s="70">
        <v>156</v>
      </c>
      <c r="B156" s="180">
        <v>10</v>
      </c>
      <c r="C156" s="181" t="s">
        <v>194</v>
      </c>
      <c r="D156" s="182" t="s">
        <v>207</v>
      </c>
      <c r="E156" s="189" t="s">
        <v>418</v>
      </c>
      <c r="F156" s="215" t="s">
        <v>567</v>
      </c>
      <c r="G156" s="215" t="s">
        <v>137</v>
      </c>
      <c r="H156" s="184"/>
      <c r="I156" s="184" t="s">
        <v>568</v>
      </c>
      <c r="J156" s="186" t="s">
        <v>451</v>
      </c>
      <c r="K156" s="186" t="s">
        <v>6</v>
      </c>
      <c r="L156" s="187" t="s">
        <v>505</v>
      </c>
      <c r="M156" s="187" t="s">
        <v>733</v>
      </c>
      <c r="N156" s="191" t="s">
        <v>1296</v>
      </c>
      <c r="O156" s="191" t="s">
        <v>1297</v>
      </c>
      <c r="P156" s="184">
        <v>8</v>
      </c>
      <c r="Q156" s="184">
        <v>9</v>
      </c>
      <c r="R156" s="184">
        <v>8</v>
      </c>
      <c r="S156" s="184">
        <v>8</v>
      </c>
      <c r="T156" s="188">
        <v>3.75</v>
      </c>
      <c r="U156" s="188">
        <v>7</v>
      </c>
      <c r="V156" s="184">
        <v>3</v>
      </c>
      <c r="W156" s="70"/>
      <c r="X156" s="114">
        <f t="shared" si="6"/>
        <v>41</v>
      </c>
      <c r="Y156" s="70"/>
    </row>
    <row r="157" spans="1:25" s="454" customFormat="1" ht="33" customHeight="1">
      <c r="A157" s="70">
        <v>163</v>
      </c>
      <c r="B157" s="180">
        <v>17</v>
      </c>
      <c r="C157" s="181" t="s">
        <v>194</v>
      </c>
      <c r="D157" s="182" t="s">
        <v>207</v>
      </c>
      <c r="E157" s="181" t="s">
        <v>582</v>
      </c>
      <c r="F157" s="215" t="s">
        <v>366</v>
      </c>
      <c r="G157" s="215" t="s">
        <v>581</v>
      </c>
      <c r="H157" s="184"/>
      <c r="I157" s="198">
        <v>39668</v>
      </c>
      <c r="J157" s="186" t="s">
        <v>451</v>
      </c>
      <c r="K157" s="186" t="s">
        <v>6</v>
      </c>
      <c r="L157" s="187" t="s">
        <v>505</v>
      </c>
      <c r="M157" s="187" t="s">
        <v>733</v>
      </c>
      <c r="N157" s="191" t="s">
        <v>1294</v>
      </c>
      <c r="O157" s="191" t="s">
        <v>1295</v>
      </c>
      <c r="P157" s="184">
        <v>9</v>
      </c>
      <c r="Q157" s="184">
        <v>9</v>
      </c>
      <c r="R157" s="184">
        <v>9</v>
      </c>
      <c r="S157" s="184">
        <v>9</v>
      </c>
      <c r="T157" s="188">
        <v>4.75</v>
      </c>
      <c r="U157" s="188">
        <v>5.25</v>
      </c>
      <c r="V157" s="184">
        <v>3</v>
      </c>
      <c r="W157" s="70"/>
      <c r="X157" s="114">
        <f t="shared" si="6"/>
        <v>41</v>
      </c>
      <c r="Y157" s="70"/>
    </row>
    <row r="158" spans="1:25" s="454" customFormat="1" ht="33" customHeight="1">
      <c r="A158" s="70">
        <v>149</v>
      </c>
      <c r="B158" s="180">
        <v>3</v>
      </c>
      <c r="C158" s="181" t="s">
        <v>194</v>
      </c>
      <c r="D158" s="182" t="s">
        <v>208</v>
      </c>
      <c r="E158" s="181" t="s">
        <v>236</v>
      </c>
      <c r="F158" s="215" t="s">
        <v>553</v>
      </c>
      <c r="G158" s="215" t="s">
        <v>51</v>
      </c>
      <c r="H158" s="185" t="s">
        <v>554</v>
      </c>
      <c r="I158" s="184"/>
      <c r="J158" s="186" t="s">
        <v>451</v>
      </c>
      <c r="K158" s="186" t="s">
        <v>251</v>
      </c>
      <c r="L158" s="187" t="s">
        <v>452</v>
      </c>
      <c r="M158" s="187" t="s">
        <v>730</v>
      </c>
      <c r="N158" s="191" t="s">
        <v>1260</v>
      </c>
      <c r="O158" s="191" t="s">
        <v>1261</v>
      </c>
      <c r="P158" s="184">
        <v>6</v>
      </c>
      <c r="Q158" s="184">
        <v>6</v>
      </c>
      <c r="R158" s="184">
        <v>6</v>
      </c>
      <c r="S158" s="184">
        <v>7</v>
      </c>
      <c r="T158" s="188">
        <v>8.25</v>
      </c>
      <c r="U158" s="188">
        <v>4.25</v>
      </c>
      <c r="V158" s="184">
        <v>3</v>
      </c>
      <c r="W158" s="70"/>
      <c r="X158" s="114">
        <f t="shared" si="6"/>
        <v>40.5</v>
      </c>
      <c r="Y158" s="70"/>
    </row>
    <row r="159" spans="1:25" s="454" customFormat="1" ht="33" customHeight="1">
      <c r="A159" s="70">
        <v>165</v>
      </c>
      <c r="B159" s="180">
        <v>19</v>
      </c>
      <c r="C159" s="181" t="s">
        <v>194</v>
      </c>
      <c r="D159" s="182" t="s">
        <v>207</v>
      </c>
      <c r="E159" s="181" t="s">
        <v>588</v>
      </c>
      <c r="F159" s="215" t="s">
        <v>586</v>
      </c>
      <c r="G159" s="215" t="s">
        <v>587</v>
      </c>
      <c r="H159" s="184" t="s">
        <v>589</v>
      </c>
      <c r="I159" s="184"/>
      <c r="J159" s="186" t="s">
        <v>451</v>
      </c>
      <c r="K159" s="186" t="s">
        <v>6</v>
      </c>
      <c r="L159" s="187" t="s">
        <v>505</v>
      </c>
      <c r="M159" s="187" t="s">
        <v>733</v>
      </c>
      <c r="N159" s="191" t="s">
        <v>1298</v>
      </c>
      <c r="O159" s="191" t="s">
        <v>1299</v>
      </c>
      <c r="P159" s="184">
        <v>9</v>
      </c>
      <c r="Q159" s="184">
        <v>8</v>
      </c>
      <c r="R159" s="184">
        <v>9</v>
      </c>
      <c r="S159" s="184">
        <v>8</v>
      </c>
      <c r="T159" s="188">
        <v>4.75</v>
      </c>
      <c r="U159" s="188">
        <v>5.25</v>
      </c>
      <c r="V159" s="184">
        <v>3</v>
      </c>
      <c r="W159" s="70"/>
      <c r="X159" s="114">
        <f t="shared" si="6"/>
        <v>40</v>
      </c>
      <c r="Y159" s="70"/>
    </row>
    <row r="160" spans="1:25" s="454" customFormat="1" ht="33" customHeight="1">
      <c r="A160" s="70">
        <v>142</v>
      </c>
      <c r="B160" s="309">
        <v>17</v>
      </c>
      <c r="C160" s="181" t="s">
        <v>194</v>
      </c>
      <c r="D160" s="182" t="s">
        <v>207</v>
      </c>
      <c r="E160" s="181" t="s">
        <v>230</v>
      </c>
      <c r="F160" s="183" t="s">
        <v>537</v>
      </c>
      <c r="G160" s="183" t="s">
        <v>538</v>
      </c>
      <c r="H160" s="198"/>
      <c r="I160" s="198">
        <v>39580</v>
      </c>
      <c r="J160" s="186" t="s">
        <v>451</v>
      </c>
      <c r="K160" s="184" t="s">
        <v>251</v>
      </c>
      <c r="L160" s="187" t="s">
        <v>505</v>
      </c>
      <c r="M160" s="187" t="s">
        <v>721</v>
      </c>
      <c r="N160" s="191" t="s">
        <v>1288</v>
      </c>
      <c r="O160" s="191" t="s">
        <v>1289</v>
      </c>
      <c r="P160" s="184">
        <v>6</v>
      </c>
      <c r="Q160" s="184">
        <v>8</v>
      </c>
      <c r="R160" s="184">
        <v>9</v>
      </c>
      <c r="S160" s="184">
        <v>8</v>
      </c>
      <c r="T160" s="188">
        <v>6</v>
      </c>
      <c r="U160" s="188">
        <v>5.75</v>
      </c>
      <c r="V160" s="184"/>
      <c r="W160" s="70"/>
      <c r="X160" s="114">
        <f t="shared" si="6"/>
        <v>39</v>
      </c>
      <c r="Y160" s="70"/>
    </row>
    <row r="161" spans="1:25" s="454" customFormat="1" ht="33" customHeight="1">
      <c r="A161" s="70">
        <v>123</v>
      </c>
      <c r="B161" s="141">
        <v>21</v>
      </c>
      <c r="C161" s="189" t="s">
        <v>194</v>
      </c>
      <c r="D161" s="190" t="s">
        <v>207</v>
      </c>
      <c r="E161" s="189" t="s">
        <v>212</v>
      </c>
      <c r="F161" s="191" t="s">
        <v>494</v>
      </c>
      <c r="G161" s="191" t="s">
        <v>308</v>
      </c>
      <c r="H161" s="187"/>
      <c r="I161" s="187" t="s">
        <v>495</v>
      </c>
      <c r="J161" s="191" t="s">
        <v>451</v>
      </c>
      <c r="K161" s="187" t="s">
        <v>6</v>
      </c>
      <c r="L161" s="187" t="s">
        <v>496</v>
      </c>
      <c r="M161" s="187" t="s">
        <v>720</v>
      </c>
      <c r="N161" s="191" t="s">
        <v>1282</v>
      </c>
      <c r="O161" s="191" t="s">
        <v>1283</v>
      </c>
      <c r="P161" s="184">
        <v>10</v>
      </c>
      <c r="Q161" s="184">
        <v>9</v>
      </c>
      <c r="R161" s="184">
        <v>10</v>
      </c>
      <c r="S161" s="184">
        <v>9</v>
      </c>
      <c r="T161" s="188">
        <v>4.25</v>
      </c>
      <c r="U161" s="188">
        <v>3.75</v>
      </c>
      <c r="V161" s="184">
        <v>3</v>
      </c>
      <c r="W161" s="70"/>
      <c r="X161" s="114">
        <f t="shared" si="6"/>
        <v>38</v>
      </c>
      <c r="Y161" s="70"/>
    </row>
    <row r="162" spans="1:25" s="454" customFormat="1" ht="33" customHeight="1">
      <c r="A162" s="70">
        <v>137</v>
      </c>
      <c r="B162" s="180">
        <v>12</v>
      </c>
      <c r="C162" s="181" t="s">
        <v>194</v>
      </c>
      <c r="D162" s="182" t="s">
        <v>207</v>
      </c>
      <c r="E162" s="189" t="s">
        <v>225</v>
      </c>
      <c r="F162" s="183" t="s">
        <v>526</v>
      </c>
      <c r="G162" s="183" t="s">
        <v>527</v>
      </c>
      <c r="H162" s="184" t="s">
        <v>528</v>
      </c>
      <c r="I162" s="184"/>
      <c r="J162" s="186" t="s">
        <v>451</v>
      </c>
      <c r="K162" s="184" t="s">
        <v>6</v>
      </c>
      <c r="L162" s="187" t="s">
        <v>496</v>
      </c>
      <c r="M162" s="187" t="s">
        <v>720</v>
      </c>
      <c r="N162" s="191" t="s">
        <v>1278</v>
      </c>
      <c r="O162" s="191" t="s">
        <v>1279</v>
      </c>
      <c r="P162" s="184">
        <v>9</v>
      </c>
      <c r="Q162" s="184">
        <v>9</v>
      </c>
      <c r="R162" s="184">
        <v>9</v>
      </c>
      <c r="S162" s="184">
        <v>9</v>
      </c>
      <c r="T162" s="188">
        <v>4.75</v>
      </c>
      <c r="U162" s="188">
        <v>3.5</v>
      </c>
      <c r="V162" s="184">
        <v>3</v>
      </c>
      <c r="W162" s="70"/>
      <c r="X162" s="114">
        <f t="shared" si="6"/>
        <v>37.5</v>
      </c>
      <c r="Y162" s="70"/>
    </row>
    <row r="163" spans="1:25" s="454" customFormat="1" ht="33" customHeight="1">
      <c r="A163" s="70">
        <v>147</v>
      </c>
      <c r="B163" s="180">
        <v>1</v>
      </c>
      <c r="C163" s="195" t="s">
        <v>194</v>
      </c>
      <c r="D163" s="206" t="s">
        <v>207</v>
      </c>
      <c r="E163" s="195" t="s">
        <v>234</v>
      </c>
      <c r="F163" s="248" t="s">
        <v>547</v>
      </c>
      <c r="G163" s="248" t="s">
        <v>548</v>
      </c>
      <c r="H163" s="184"/>
      <c r="I163" s="184" t="s">
        <v>549</v>
      </c>
      <c r="J163" s="186" t="s">
        <v>451</v>
      </c>
      <c r="K163" s="186" t="s">
        <v>6</v>
      </c>
      <c r="L163" s="187" t="s">
        <v>496</v>
      </c>
      <c r="M163" s="187" t="s">
        <v>720</v>
      </c>
      <c r="N163" s="191" t="s">
        <v>1280</v>
      </c>
      <c r="O163" s="191" t="s">
        <v>1281</v>
      </c>
      <c r="P163" s="184">
        <v>8</v>
      </c>
      <c r="Q163" s="184">
        <v>7</v>
      </c>
      <c r="R163" s="184">
        <v>7</v>
      </c>
      <c r="S163" s="184">
        <v>9</v>
      </c>
      <c r="T163" s="188">
        <v>5</v>
      </c>
      <c r="U163" s="188">
        <v>3.75</v>
      </c>
      <c r="V163" s="184">
        <v>3</v>
      </c>
      <c r="W163" s="70"/>
      <c r="X163" s="114">
        <f t="shared" si="6"/>
        <v>36</v>
      </c>
      <c r="Y163" s="70"/>
    </row>
    <row r="164" spans="1:25" s="454" customFormat="1" ht="33" customHeight="1">
      <c r="A164" s="70">
        <v>154</v>
      </c>
      <c r="B164" s="180">
        <v>8</v>
      </c>
      <c r="C164" s="181" t="s">
        <v>194</v>
      </c>
      <c r="D164" s="182" t="s">
        <v>207</v>
      </c>
      <c r="E164" s="189" t="s">
        <v>408</v>
      </c>
      <c r="F164" s="215" t="s">
        <v>366</v>
      </c>
      <c r="G164" s="215" t="s">
        <v>399</v>
      </c>
      <c r="H164" s="184"/>
      <c r="I164" s="198">
        <v>39755</v>
      </c>
      <c r="J164" s="186" t="s">
        <v>451</v>
      </c>
      <c r="K164" s="186" t="s">
        <v>251</v>
      </c>
      <c r="L164" s="187" t="s">
        <v>505</v>
      </c>
      <c r="M164" s="187" t="s">
        <v>721</v>
      </c>
      <c r="N164" s="191" t="s">
        <v>1292</v>
      </c>
      <c r="O164" s="191" t="s">
        <v>1293</v>
      </c>
      <c r="P164" s="184">
        <v>6</v>
      </c>
      <c r="Q164" s="184">
        <v>8</v>
      </c>
      <c r="R164" s="184">
        <v>7</v>
      </c>
      <c r="S164" s="184">
        <v>7</v>
      </c>
      <c r="T164" s="188">
        <v>5</v>
      </c>
      <c r="U164" s="188">
        <v>5.5</v>
      </c>
      <c r="V164" s="184"/>
      <c r="W164" s="70"/>
      <c r="X164" s="114">
        <f t="shared" si="6"/>
        <v>35</v>
      </c>
      <c r="Y164" s="70"/>
    </row>
    <row r="165" spans="1:25" s="454" customFormat="1" ht="33" customHeight="1">
      <c r="A165" s="70">
        <v>162</v>
      </c>
      <c r="B165" s="180">
        <v>16</v>
      </c>
      <c r="C165" s="181" t="s">
        <v>194</v>
      </c>
      <c r="D165" s="182" t="s">
        <v>207</v>
      </c>
      <c r="E165" s="189" t="s">
        <v>579</v>
      </c>
      <c r="F165" s="215" t="s">
        <v>577</v>
      </c>
      <c r="G165" s="215" t="s">
        <v>578</v>
      </c>
      <c r="H165" s="184"/>
      <c r="I165" s="198">
        <v>39458</v>
      </c>
      <c r="J165" s="216" t="s">
        <v>580</v>
      </c>
      <c r="K165" s="186" t="s">
        <v>6</v>
      </c>
      <c r="L165" s="187" t="s">
        <v>505</v>
      </c>
      <c r="M165" s="187" t="s">
        <v>733</v>
      </c>
      <c r="N165" s="191" t="s">
        <v>1300</v>
      </c>
      <c r="O165" s="191" t="s">
        <v>1301</v>
      </c>
      <c r="P165" s="184">
        <v>8</v>
      </c>
      <c r="Q165" s="184">
        <v>7</v>
      </c>
      <c r="R165" s="184">
        <v>8</v>
      </c>
      <c r="S165" s="184">
        <v>8</v>
      </c>
      <c r="T165" s="188">
        <v>3</v>
      </c>
      <c r="U165" s="188">
        <v>5</v>
      </c>
      <c r="V165" s="184">
        <v>3</v>
      </c>
      <c r="W165" s="70"/>
      <c r="X165" s="114">
        <f t="shared" si="6"/>
        <v>34.5</v>
      </c>
      <c r="Y165" s="70"/>
    </row>
    <row r="166" spans="1:25" s="454" customFormat="1" ht="33" customHeight="1">
      <c r="A166" s="70">
        <v>168</v>
      </c>
      <c r="B166" s="180">
        <v>22</v>
      </c>
      <c r="C166" s="181" t="s">
        <v>194</v>
      </c>
      <c r="D166" s="182" t="s">
        <v>207</v>
      </c>
      <c r="E166" s="189" t="s">
        <v>596</v>
      </c>
      <c r="F166" s="215" t="s">
        <v>595</v>
      </c>
      <c r="G166" s="215" t="s">
        <v>439</v>
      </c>
      <c r="H166" s="184"/>
      <c r="I166" s="198">
        <v>39678</v>
      </c>
      <c r="J166" s="186" t="s">
        <v>451</v>
      </c>
      <c r="K166" s="186" t="s">
        <v>6</v>
      </c>
      <c r="L166" s="187" t="s">
        <v>523</v>
      </c>
      <c r="M166" s="187" t="s">
        <v>724</v>
      </c>
      <c r="N166" s="191" t="s">
        <v>1272</v>
      </c>
      <c r="O166" s="191" t="s">
        <v>1273</v>
      </c>
      <c r="P166" s="184">
        <v>7</v>
      </c>
      <c r="Q166" s="184">
        <v>8</v>
      </c>
      <c r="R166" s="184">
        <v>8</v>
      </c>
      <c r="S166" s="184">
        <v>8</v>
      </c>
      <c r="T166" s="188">
        <v>4.25</v>
      </c>
      <c r="U166" s="188">
        <v>3.75</v>
      </c>
      <c r="V166" s="184">
        <v>3</v>
      </c>
      <c r="W166" s="70"/>
      <c r="X166" s="114">
        <f t="shared" si="6"/>
        <v>34.5</v>
      </c>
      <c r="Y166" s="70" t="s">
        <v>1318</v>
      </c>
    </row>
    <row r="167" spans="1:25" s="454" customFormat="1" ht="33" customHeight="1">
      <c r="A167" s="70">
        <v>139</v>
      </c>
      <c r="B167" s="180">
        <v>14</v>
      </c>
      <c r="C167" s="181" t="s">
        <v>194</v>
      </c>
      <c r="D167" s="182" t="s">
        <v>208</v>
      </c>
      <c r="E167" s="189" t="s">
        <v>227</v>
      </c>
      <c r="F167" s="183" t="s">
        <v>531</v>
      </c>
      <c r="G167" s="183" t="s">
        <v>1</v>
      </c>
      <c r="H167" s="184" t="s">
        <v>532</v>
      </c>
      <c r="I167" s="198"/>
      <c r="J167" s="186" t="s">
        <v>451</v>
      </c>
      <c r="K167" s="184" t="s">
        <v>6</v>
      </c>
      <c r="L167" s="187" t="s">
        <v>452</v>
      </c>
      <c r="M167" s="187" t="s">
        <v>727</v>
      </c>
      <c r="N167" s="191" t="s">
        <v>1258</v>
      </c>
      <c r="O167" s="191" t="s">
        <v>1259</v>
      </c>
      <c r="P167" s="184">
        <v>6</v>
      </c>
      <c r="Q167" s="184">
        <v>6</v>
      </c>
      <c r="R167" s="184">
        <v>7</v>
      </c>
      <c r="S167" s="184">
        <v>6</v>
      </c>
      <c r="T167" s="188">
        <v>4.25</v>
      </c>
      <c r="U167" s="188">
        <v>3.75</v>
      </c>
      <c r="V167" s="184">
        <v>3</v>
      </c>
      <c r="W167" s="70"/>
      <c r="X167" s="114">
        <f t="shared" si="6"/>
        <v>31.5</v>
      </c>
      <c r="Y167" s="70"/>
    </row>
    <row r="168" spans="1:25" s="454" customFormat="1" ht="33" customHeight="1">
      <c r="A168" s="70">
        <v>151</v>
      </c>
      <c r="B168" s="180">
        <v>5</v>
      </c>
      <c r="C168" s="181" t="s">
        <v>194</v>
      </c>
      <c r="D168" s="182" t="s">
        <v>207</v>
      </c>
      <c r="E168" s="181" t="s">
        <v>397</v>
      </c>
      <c r="F168" s="215" t="s">
        <v>557</v>
      </c>
      <c r="G168" s="215" t="s">
        <v>558</v>
      </c>
      <c r="H168" s="198">
        <v>39708</v>
      </c>
      <c r="I168" s="184"/>
      <c r="J168" s="186" t="s">
        <v>451</v>
      </c>
      <c r="K168" s="186" t="s">
        <v>559</v>
      </c>
      <c r="L168" s="187" t="s">
        <v>523</v>
      </c>
      <c r="M168" s="187" t="s">
        <v>724</v>
      </c>
      <c r="N168" s="191" t="s">
        <v>1276</v>
      </c>
      <c r="O168" s="191" t="s">
        <v>1277</v>
      </c>
      <c r="P168" s="184">
        <v>6</v>
      </c>
      <c r="Q168" s="184">
        <v>6</v>
      </c>
      <c r="R168" s="184">
        <v>7</v>
      </c>
      <c r="S168" s="184">
        <v>6</v>
      </c>
      <c r="T168" s="188">
        <v>3</v>
      </c>
      <c r="U168" s="188">
        <v>4.5</v>
      </c>
      <c r="V168" s="184">
        <v>3</v>
      </c>
      <c r="W168" s="70"/>
      <c r="X168" s="114">
        <f t="shared" si="6"/>
        <v>30.5</v>
      </c>
      <c r="Y168" s="70"/>
    </row>
    <row r="169" spans="1:25" s="450" customFormat="1" ht="33" customHeight="1" thickBot="1">
      <c r="A169" s="319">
        <v>160</v>
      </c>
      <c r="B169" s="503">
        <v>14</v>
      </c>
      <c r="C169" s="504" t="s">
        <v>194</v>
      </c>
      <c r="D169" s="505" t="s">
        <v>207</v>
      </c>
      <c r="E169" s="314" t="s">
        <v>435</v>
      </c>
      <c r="F169" s="506" t="s">
        <v>573</v>
      </c>
      <c r="G169" s="506" t="s">
        <v>572</v>
      </c>
      <c r="H169" s="344">
        <v>39457</v>
      </c>
      <c r="I169" s="343"/>
      <c r="J169" s="345" t="s">
        <v>451</v>
      </c>
      <c r="K169" s="345" t="s">
        <v>6</v>
      </c>
      <c r="L169" s="346" t="s">
        <v>523</v>
      </c>
      <c r="M169" s="346" t="s">
        <v>724</v>
      </c>
      <c r="N169" s="191" t="s">
        <v>1274</v>
      </c>
      <c r="O169" s="191" t="s">
        <v>1275</v>
      </c>
      <c r="P169" s="343">
        <v>7</v>
      </c>
      <c r="Q169" s="343">
        <v>6</v>
      </c>
      <c r="R169" s="343">
        <v>8</v>
      </c>
      <c r="S169" s="343">
        <v>6</v>
      </c>
      <c r="T169" s="347"/>
      <c r="U169" s="347"/>
      <c r="V169" s="343">
        <v>3</v>
      </c>
      <c r="W169" s="331"/>
      <c r="X169" s="318"/>
      <c r="Y169" s="324" t="s">
        <v>1146</v>
      </c>
    </row>
    <row r="170" spans="1:25" s="452" customFormat="1" ht="33" customHeight="1" thickBot="1">
      <c r="A170" s="413">
        <v>145</v>
      </c>
      <c r="B170" s="485">
        <v>20</v>
      </c>
      <c r="C170" s="479" t="s">
        <v>194</v>
      </c>
      <c r="D170" s="486" t="s">
        <v>209</v>
      </c>
      <c r="E170" s="417" t="s">
        <v>233</v>
      </c>
      <c r="F170" s="487" t="s">
        <v>520</v>
      </c>
      <c r="G170" s="487" t="s">
        <v>542</v>
      </c>
      <c r="H170" s="491"/>
      <c r="I170" s="491">
        <v>39508</v>
      </c>
      <c r="J170" s="489" t="s">
        <v>463</v>
      </c>
      <c r="K170" s="488" t="s">
        <v>6</v>
      </c>
      <c r="L170" s="490" t="s">
        <v>464</v>
      </c>
      <c r="M170" s="490" t="s">
        <v>728</v>
      </c>
      <c r="N170" s="191" t="s">
        <v>1308</v>
      </c>
      <c r="O170" s="191" t="s">
        <v>1309</v>
      </c>
      <c r="P170" s="488">
        <v>9</v>
      </c>
      <c r="Q170" s="488">
        <v>8</v>
      </c>
      <c r="R170" s="488">
        <v>8</v>
      </c>
      <c r="S170" s="488">
        <v>8</v>
      </c>
      <c r="T170" s="488">
        <v>6.5</v>
      </c>
      <c r="U170" s="488">
        <v>7</v>
      </c>
      <c r="V170" s="488">
        <v>3</v>
      </c>
      <c r="W170" s="413"/>
      <c r="X170" s="424">
        <f aca="true" t="shared" si="7" ref="X170:X211">(SUM(P170:S170)/2+T170*2+U170*2+V170+W170)</f>
        <v>46.5</v>
      </c>
      <c r="Y170" s="424"/>
    </row>
    <row r="171" spans="1:25" s="454" customFormat="1" ht="33" customHeight="1" thickBot="1">
      <c r="A171" s="367">
        <v>167</v>
      </c>
      <c r="B171" s="372">
        <v>21</v>
      </c>
      <c r="C171" s="373" t="s">
        <v>194</v>
      </c>
      <c r="D171" s="374" t="s">
        <v>209</v>
      </c>
      <c r="E171" s="373" t="s">
        <v>594</v>
      </c>
      <c r="F171" s="397" t="s">
        <v>593</v>
      </c>
      <c r="G171" s="397" t="s">
        <v>429</v>
      </c>
      <c r="H171" s="386">
        <v>39530</v>
      </c>
      <c r="I171" s="386"/>
      <c r="J171" s="377" t="s">
        <v>463</v>
      </c>
      <c r="K171" s="377" t="s">
        <v>251</v>
      </c>
      <c r="L171" s="378" t="s">
        <v>464</v>
      </c>
      <c r="M171" s="378" t="s">
        <v>735</v>
      </c>
      <c r="N171" s="191" t="s">
        <v>1316</v>
      </c>
      <c r="O171" s="191" t="s">
        <v>1317</v>
      </c>
      <c r="P171" s="376">
        <v>9</v>
      </c>
      <c r="Q171" s="376">
        <v>9</v>
      </c>
      <c r="R171" s="376">
        <v>9</v>
      </c>
      <c r="S171" s="376">
        <v>9</v>
      </c>
      <c r="T171" s="376">
        <v>6.75</v>
      </c>
      <c r="U171" s="376">
        <v>6</v>
      </c>
      <c r="V171" s="376">
        <v>3</v>
      </c>
      <c r="W171" s="367"/>
      <c r="X171" s="370">
        <f t="shared" si="7"/>
        <v>46.5</v>
      </c>
      <c r="Y171" s="424"/>
    </row>
    <row r="172" spans="1:25" s="454" customFormat="1" ht="33" customHeight="1" thickBot="1">
      <c r="A172" s="70">
        <v>138</v>
      </c>
      <c r="B172" s="180">
        <v>13</v>
      </c>
      <c r="C172" s="181" t="s">
        <v>194</v>
      </c>
      <c r="D172" s="182" t="s">
        <v>209</v>
      </c>
      <c r="E172" s="181" t="s">
        <v>226</v>
      </c>
      <c r="F172" s="183" t="s">
        <v>529</v>
      </c>
      <c r="G172" s="183" t="s">
        <v>530</v>
      </c>
      <c r="H172" s="198"/>
      <c r="I172" s="198">
        <v>39725</v>
      </c>
      <c r="J172" s="186" t="s">
        <v>463</v>
      </c>
      <c r="K172" s="184" t="s">
        <v>6</v>
      </c>
      <c r="L172" s="187" t="s">
        <v>464</v>
      </c>
      <c r="M172" s="187" t="s">
        <v>726</v>
      </c>
      <c r="N172" s="191" t="s">
        <v>1304</v>
      </c>
      <c r="O172" s="191" t="s">
        <v>1305</v>
      </c>
      <c r="P172" s="184">
        <v>9</v>
      </c>
      <c r="Q172" s="184">
        <v>9</v>
      </c>
      <c r="R172" s="184">
        <v>8</v>
      </c>
      <c r="S172" s="184">
        <v>8</v>
      </c>
      <c r="T172" s="188">
        <v>6.25</v>
      </c>
      <c r="U172" s="188">
        <v>6.5</v>
      </c>
      <c r="V172" s="184">
        <v>3</v>
      </c>
      <c r="W172" s="70"/>
      <c r="X172" s="114">
        <f t="shared" si="7"/>
        <v>45.5</v>
      </c>
      <c r="Y172" s="424"/>
    </row>
    <row r="173" spans="1:25" s="454" customFormat="1" ht="33" customHeight="1" thickBot="1">
      <c r="A173" s="70">
        <v>136</v>
      </c>
      <c r="B173" s="309">
        <v>11</v>
      </c>
      <c r="C173" s="181" t="s">
        <v>194</v>
      </c>
      <c r="D173" s="182" t="s">
        <v>209</v>
      </c>
      <c r="E173" s="181" t="s">
        <v>224</v>
      </c>
      <c r="F173" s="183" t="s">
        <v>524</v>
      </c>
      <c r="G173" s="183" t="s">
        <v>525</v>
      </c>
      <c r="H173" s="198"/>
      <c r="I173" s="198">
        <v>39658</v>
      </c>
      <c r="J173" s="186" t="s">
        <v>463</v>
      </c>
      <c r="K173" s="184" t="s">
        <v>6</v>
      </c>
      <c r="L173" s="187" t="s">
        <v>464</v>
      </c>
      <c r="M173" s="187" t="s">
        <v>725</v>
      </c>
      <c r="N173" s="191" t="s">
        <v>1306</v>
      </c>
      <c r="O173" s="191" t="s">
        <v>1307</v>
      </c>
      <c r="P173" s="184">
        <v>9</v>
      </c>
      <c r="Q173" s="184">
        <v>9</v>
      </c>
      <c r="R173" s="184">
        <v>10</v>
      </c>
      <c r="S173" s="184">
        <v>10</v>
      </c>
      <c r="T173" s="188">
        <v>7.5</v>
      </c>
      <c r="U173" s="188">
        <v>4.25</v>
      </c>
      <c r="V173" s="184">
        <v>3</v>
      </c>
      <c r="W173" s="70"/>
      <c r="X173" s="114">
        <f t="shared" si="7"/>
        <v>45.5</v>
      </c>
      <c r="Y173" s="424"/>
    </row>
    <row r="174" spans="1:25" s="454" customFormat="1" ht="33" customHeight="1" thickBot="1">
      <c r="A174" s="70">
        <v>157</v>
      </c>
      <c r="B174" s="180">
        <v>11</v>
      </c>
      <c r="C174" s="181" t="s">
        <v>194</v>
      </c>
      <c r="D174" s="182" t="s">
        <v>209</v>
      </c>
      <c r="E174" s="181" t="s">
        <v>422</v>
      </c>
      <c r="F174" s="215" t="s">
        <v>569</v>
      </c>
      <c r="G174" s="215" t="s">
        <v>137</v>
      </c>
      <c r="H174" s="198"/>
      <c r="I174" s="198">
        <v>39468</v>
      </c>
      <c r="J174" s="186" t="s">
        <v>463</v>
      </c>
      <c r="K174" s="186" t="s">
        <v>6</v>
      </c>
      <c r="L174" s="187" t="s">
        <v>464</v>
      </c>
      <c r="M174" s="187" t="s">
        <v>725</v>
      </c>
      <c r="N174" s="191" t="s">
        <v>1310</v>
      </c>
      <c r="O174" s="191" t="s">
        <v>1311</v>
      </c>
      <c r="P174" s="184">
        <v>9</v>
      </c>
      <c r="Q174" s="184">
        <v>9</v>
      </c>
      <c r="R174" s="184">
        <v>7</v>
      </c>
      <c r="S174" s="184">
        <v>6</v>
      </c>
      <c r="T174" s="188">
        <v>4.5</v>
      </c>
      <c r="U174" s="188">
        <v>7</v>
      </c>
      <c r="V174" s="184">
        <v>3</v>
      </c>
      <c r="W174" s="70"/>
      <c r="X174" s="114">
        <f t="shared" si="7"/>
        <v>41.5</v>
      </c>
      <c r="Y174" s="424"/>
    </row>
    <row r="175" spans="1:25" s="454" customFormat="1" ht="33" customHeight="1" thickBot="1">
      <c r="A175" s="70">
        <v>108</v>
      </c>
      <c r="B175" s="141">
        <v>6</v>
      </c>
      <c r="C175" s="189" t="s">
        <v>194</v>
      </c>
      <c r="D175" s="190" t="s">
        <v>209</v>
      </c>
      <c r="E175" s="189" t="s">
        <v>197</v>
      </c>
      <c r="F175" s="191" t="s">
        <v>461</v>
      </c>
      <c r="G175" s="191" t="s">
        <v>462</v>
      </c>
      <c r="H175" s="193">
        <v>39728</v>
      </c>
      <c r="I175" s="193"/>
      <c r="J175" s="191" t="s">
        <v>463</v>
      </c>
      <c r="K175" s="187" t="s">
        <v>6</v>
      </c>
      <c r="L175" s="187" t="s">
        <v>464</v>
      </c>
      <c r="M175" s="187" t="s">
        <v>711</v>
      </c>
      <c r="N175" s="191" t="s">
        <v>1302</v>
      </c>
      <c r="O175" s="191" t="s">
        <v>1303</v>
      </c>
      <c r="P175" s="184">
        <v>9</v>
      </c>
      <c r="Q175" s="184">
        <v>7</v>
      </c>
      <c r="R175" s="184">
        <v>9</v>
      </c>
      <c r="S175" s="184">
        <v>7</v>
      </c>
      <c r="T175" s="188">
        <v>6.75</v>
      </c>
      <c r="U175" s="188">
        <v>4.25</v>
      </c>
      <c r="V175" s="184">
        <v>3</v>
      </c>
      <c r="W175" s="70"/>
      <c r="X175" s="114">
        <f t="shared" si="7"/>
        <v>41</v>
      </c>
      <c r="Y175" s="424"/>
    </row>
    <row r="176" spans="1:25" s="454" customFormat="1" ht="33" customHeight="1" thickBot="1">
      <c r="A176" s="70">
        <v>150</v>
      </c>
      <c r="B176" s="180">
        <v>4</v>
      </c>
      <c r="C176" s="181" t="s">
        <v>194</v>
      </c>
      <c r="D176" s="182" t="s">
        <v>209</v>
      </c>
      <c r="E176" s="189" t="s">
        <v>394</v>
      </c>
      <c r="F176" s="215" t="s">
        <v>555</v>
      </c>
      <c r="G176" s="215" t="s">
        <v>556</v>
      </c>
      <c r="H176" s="198">
        <v>39671</v>
      </c>
      <c r="I176" s="198"/>
      <c r="J176" s="186" t="s">
        <v>463</v>
      </c>
      <c r="K176" s="186" t="s">
        <v>14</v>
      </c>
      <c r="L176" s="187" t="s">
        <v>464</v>
      </c>
      <c r="M176" s="187" t="s">
        <v>731</v>
      </c>
      <c r="N176" s="191" t="s">
        <v>1312</v>
      </c>
      <c r="O176" s="191" t="s">
        <v>1313</v>
      </c>
      <c r="P176" s="184">
        <v>9</v>
      </c>
      <c r="Q176" s="184">
        <v>7</v>
      </c>
      <c r="R176" s="184">
        <v>6</v>
      </c>
      <c r="S176" s="184">
        <v>6</v>
      </c>
      <c r="T176" s="188">
        <v>6.25</v>
      </c>
      <c r="U176" s="188">
        <v>5.25</v>
      </c>
      <c r="V176" s="184">
        <v>3</v>
      </c>
      <c r="W176" s="70"/>
      <c r="X176" s="114">
        <f t="shared" si="7"/>
        <v>40</v>
      </c>
      <c r="Y176" s="424"/>
    </row>
    <row r="177" spans="1:25" s="450" customFormat="1" ht="33" customHeight="1" thickBot="1">
      <c r="A177" s="331">
        <v>166</v>
      </c>
      <c r="B177" s="336">
        <v>20</v>
      </c>
      <c r="C177" s="337" t="s">
        <v>194</v>
      </c>
      <c r="D177" s="418" t="s">
        <v>209</v>
      </c>
      <c r="E177" s="328" t="s">
        <v>592</v>
      </c>
      <c r="F177" s="420" t="s">
        <v>590</v>
      </c>
      <c r="G177" s="420" t="s">
        <v>591</v>
      </c>
      <c r="H177" s="344">
        <v>39759</v>
      </c>
      <c r="I177" s="344"/>
      <c r="J177" s="345" t="s">
        <v>463</v>
      </c>
      <c r="K177" s="345" t="s">
        <v>251</v>
      </c>
      <c r="L177" s="346" t="s">
        <v>464</v>
      </c>
      <c r="M177" s="346" t="s">
        <v>734</v>
      </c>
      <c r="N177" s="191" t="s">
        <v>1314</v>
      </c>
      <c r="O177" s="191" t="s">
        <v>1315</v>
      </c>
      <c r="P177" s="343">
        <v>9</v>
      </c>
      <c r="Q177" s="343">
        <v>7</v>
      </c>
      <c r="R177" s="343">
        <v>8</v>
      </c>
      <c r="S177" s="343">
        <v>8</v>
      </c>
      <c r="T177" s="347">
        <v>4.5</v>
      </c>
      <c r="U177" s="347">
        <v>3.25</v>
      </c>
      <c r="V177" s="343"/>
      <c r="W177" s="331"/>
      <c r="X177" s="318">
        <f t="shared" si="7"/>
        <v>31.5</v>
      </c>
      <c r="Y177" s="424"/>
    </row>
    <row r="178" spans="1:25" s="460" customFormat="1" ht="33" customHeight="1">
      <c r="A178" s="413">
        <v>200</v>
      </c>
      <c r="B178" s="417" t="s">
        <v>204</v>
      </c>
      <c r="C178" s="417" t="s">
        <v>195</v>
      </c>
      <c r="D178" s="417" t="s">
        <v>211</v>
      </c>
      <c r="E178" s="417" t="s">
        <v>221</v>
      </c>
      <c r="F178" s="421" t="s">
        <v>695</v>
      </c>
      <c r="G178" s="421" t="s">
        <v>696</v>
      </c>
      <c r="H178" s="492"/>
      <c r="I178" s="423" t="s">
        <v>697</v>
      </c>
      <c r="J178" s="417" t="s">
        <v>612</v>
      </c>
      <c r="K178" s="417" t="s">
        <v>6</v>
      </c>
      <c r="L178" s="417" t="s">
        <v>613</v>
      </c>
      <c r="M178" s="417" t="s">
        <v>624</v>
      </c>
      <c r="N178" s="140" t="s">
        <v>1448</v>
      </c>
      <c r="O178" s="140" t="s">
        <v>1439</v>
      </c>
      <c r="P178" s="417">
        <v>9</v>
      </c>
      <c r="Q178" s="417">
        <v>9</v>
      </c>
      <c r="R178" s="417">
        <v>9</v>
      </c>
      <c r="S178" s="417">
        <v>9</v>
      </c>
      <c r="T178" s="417" t="s">
        <v>1157</v>
      </c>
      <c r="U178" s="417" t="s">
        <v>1154</v>
      </c>
      <c r="V178" s="417">
        <v>3</v>
      </c>
      <c r="W178" s="417"/>
      <c r="X178" s="424">
        <f t="shared" si="7"/>
        <v>53</v>
      </c>
      <c r="Y178" s="424"/>
    </row>
    <row r="179" spans="1:25" s="454" customFormat="1" ht="33" customHeight="1">
      <c r="A179" s="367">
        <v>201</v>
      </c>
      <c r="B179" s="368" t="s">
        <v>205</v>
      </c>
      <c r="C179" s="368" t="s">
        <v>195</v>
      </c>
      <c r="D179" s="368" t="s">
        <v>211</v>
      </c>
      <c r="E179" s="368" t="s">
        <v>222</v>
      </c>
      <c r="F179" s="390" t="s">
        <v>698</v>
      </c>
      <c r="G179" s="390" t="s">
        <v>587</v>
      </c>
      <c r="H179" s="391" t="s">
        <v>660</v>
      </c>
      <c r="I179" s="368"/>
      <c r="J179" s="368" t="s">
        <v>612</v>
      </c>
      <c r="K179" s="368" t="s">
        <v>6</v>
      </c>
      <c r="L179" s="368" t="s">
        <v>613</v>
      </c>
      <c r="M179" s="368" t="s">
        <v>624</v>
      </c>
      <c r="N179" s="140" t="s">
        <v>1449</v>
      </c>
      <c r="O179" s="140" t="s">
        <v>1450</v>
      </c>
      <c r="P179" s="376">
        <v>9</v>
      </c>
      <c r="Q179" s="376">
        <v>9</v>
      </c>
      <c r="R179" s="376">
        <v>9</v>
      </c>
      <c r="S179" s="376">
        <v>9</v>
      </c>
      <c r="T179" s="392">
        <v>8.25</v>
      </c>
      <c r="U179" s="392">
        <v>7.5</v>
      </c>
      <c r="V179" s="376">
        <v>3</v>
      </c>
      <c r="W179" s="367"/>
      <c r="X179" s="370">
        <f t="shared" si="7"/>
        <v>52.5</v>
      </c>
      <c r="Y179" s="367"/>
    </row>
    <row r="180" spans="1:25" s="454" customFormat="1" ht="33" customHeight="1">
      <c r="A180" s="70">
        <v>198</v>
      </c>
      <c r="B180" s="189" t="s">
        <v>202</v>
      </c>
      <c r="C180" s="189" t="s">
        <v>195</v>
      </c>
      <c r="D180" s="189" t="s">
        <v>211</v>
      </c>
      <c r="E180" s="189" t="s">
        <v>219</v>
      </c>
      <c r="F180" s="202" t="s">
        <v>693</v>
      </c>
      <c r="G180" s="202" t="s">
        <v>114</v>
      </c>
      <c r="H180" s="203" t="s">
        <v>458</v>
      </c>
      <c r="I180" s="189"/>
      <c r="J180" s="189" t="s">
        <v>612</v>
      </c>
      <c r="K180" s="189" t="s">
        <v>251</v>
      </c>
      <c r="L180" s="176" t="s">
        <v>613</v>
      </c>
      <c r="M180" s="189" t="s">
        <v>614</v>
      </c>
      <c r="N180" s="140" t="s">
        <v>1444</v>
      </c>
      <c r="O180" s="140" t="s">
        <v>1445</v>
      </c>
      <c r="P180" s="115">
        <v>8</v>
      </c>
      <c r="Q180" s="115">
        <v>7</v>
      </c>
      <c r="R180" s="115">
        <v>9</v>
      </c>
      <c r="S180" s="115">
        <v>9</v>
      </c>
      <c r="T180" s="114">
        <v>8.5</v>
      </c>
      <c r="U180" s="114">
        <v>6.25</v>
      </c>
      <c r="V180" s="115"/>
      <c r="W180" s="70"/>
      <c r="X180" s="114">
        <f t="shared" si="7"/>
        <v>46</v>
      </c>
      <c r="Y180" s="125"/>
    </row>
    <row r="181" spans="1:25" s="454" customFormat="1" ht="33" customHeight="1">
      <c r="A181" s="70">
        <v>181</v>
      </c>
      <c r="B181" s="189" t="s">
        <v>202</v>
      </c>
      <c r="C181" s="189" t="s">
        <v>195</v>
      </c>
      <c r="D181" s="189" t="s">
        <v>210</v>
      </c>
      <c r="E181" s="189" t="s">
        <v>202</v>
      </c>
      <c r="F181" s="140" t="s">
        <v>645</v>
      </c>
      <c r="G181" s="140" t="s">
        <v>646</v>
      </c>
      <c r="H181" s="115"/>
      <c r="I181" s="238" t="s">
        <v>647</v>
      </c>
      <c r="J181" s="174" t="s">
        <v>612</v>
      </c>
      <c r="K181" s="115" t="s">
        <v>6</v>
      </c>
      <c r="L181" s="115" t="s">
        <v>621</v>
      </c>
      <c r="M181" s="115" t="s">
        <v>648</v>
      </c>
      <c r="N181" s="140" t="s">
        <v>1436</v>
      </c>
      <c r="O181" s="140" t="s">
        <v>1437</v>
      </c>
      <c r="P181" s="115">
        <v>7</v>
      </c>
      <c r="Q181" s="115">
        <v>7</v>
      </c>
      <c r="R181" s="115">
        <v>7</v>
      </c>
      <c r="S181" s="115">
        <v>5</v>
      </c>
      <c r="T181" s="114">
        <v>7.75</v>
      </c>
      <c r="U181" s="114">
        <v>5.25</v>
      </c>
      <c r="V181" s="115">
        <v>3</v>
      </c>
      <c r="W181" s="114"/>
      <c r="X181" s="114">
        <f t="shared" si="7"/>
        <v>42</v>
      </c>
      <c r="Y181" s="114"/>
    </row>
    <row r="182" spans="1:25" s="454" customFormat="1" ht="33" customHeight="1">
      <c r="A182" s="70">
        <v>175</v>
      </c>
      <c r="B182" s="189" t="s">
        <v>196</v>
      </c>
      <c r="C182" s="189" t="s">
        <v>195</v>
      </c>
      <c r="D182" s="189" t="s">
        <v>211</v>
      </c>
      <c r="E182" s="189" t="s">
        <v>196</v>
      </c>
      <c r="F182" s="140" t="s">
        <v>595</v>
      </c>
      <c r="G182" s="140" t="s">
        <v>304</v>
      </c>
      <c r="H182" s="238"/>
      <c r="I182" s="194" t="s">
        <v>623</v>
      </c>
      <c r="J182" s="174" t="s">
        <v>612</v>
      </c>
      <c r="K182" s="115" t="s">
        <v>6</v>
      </c>
      <c r="L182" s="115" t="s">
        <v>613</v>
      </c>
      <c r="M182" s="115" t="s">
        <v>624</v>
      </c>
      <c r="N182" s="140" t="s">
        <v>1434</v>
      </c>
      <c r="O182" s="140" t="s">
        <v>1435</v>
      </c>
      <c r="P182" s="115">
        <v>7</v>
      </c>
      <c r="Q182" s="115">
        <v>6</v>
      </c>
      <c r="R182" s="115">
        <v>8</v>
      </c>
      <c r="S182" s="115">
        <v>8</v>
      </c>
      <c r="T182" s="114">
        <v>6.25</v>
      </c>
      <c r="U182" s="114">
        <v>3.75</v>
      </c>
      <c r="V182" s="115">
        <v>3</v>
      </c>
      <c r="W182" s="114"/>
      <c r="X182" s="114">
        <f t="shared" si="7"/>
        <v>37.5</v>
      </c>
      <c r="Y182" s="114"/>
    </row>
    <row r="183" spans="1:25" s="454" customFormat="1" ht="33" customHeight="1">
      <c r="A183" s="70">
        <v>190</v>
      </c>
      <c r="B183" s="189" t="s">
        <v>194</v>
      </c>
      <c r="C183" s="189" t="s">
        <v>195</v>
      </c>
      <c r="D183" s="189" t="s">
        <v>211</v>
      </c>
      <c r="E183" s="189" t="s">
        <v>211</v>
      </c>
      <c r="F183" s="202" t="s">
        <v>656</v>
      </c>
      <c r="G183" s="202" t="s">
        <v>672</v>
      </c>
      <c r="H183" s="203" t="s">
        <v>673</v>
      </c>
      <c r="I183" s="189"/>
      <c r="J183" s="189" t="s">
        <v>612</v>
      </c>
      <c r="K183" s="189" t="s">
        <v>6</v>
      </c>
      <c r="L183" s="189" t="s">
        <v>613</v>
      </c>
      <c r="M183" s="189" t="s">
        <v>624</v>
      </c>
      <c r="N183" s="140" t="s">
        <v>1440</v>
      </c>
      <c r="O183" s="140" t="s">
        <v>1441</v>
      </c>
      <c r="P183" s="189">
        <v>7</v>
      </c>
      <c r="Q183" s="189">
        <v>7</v>
      </c>
      <c r="R183" s="189">
        <v>8</v>
      </c>
      <c r="S183" s="189">
        <v>8</v>
      </c>
      <c r="T183" s="125" t="s">
        <v>1156</v>
      </c>
      <c r="U183" s="114">
        <v>4.75</v>
      </c>
      <c r="V183" s="189">
        <v>3</v>
      </c>
      <c r="W183" s="125"/>
      <c r="X183" s="114">
        <f t="shared" si="7"/>
        <v>37.5</v>
      </c>
      <c r="Y183" s="125"/>
    </row>
    <row r="184" spans="1:25" s="454" customFormat="1" ht="33" customHeight="1">
      <c r="A184" s="70">
        <v>186</v>
      </c>
      <c r="B184" s="189" t="s">
        <v>207</v>
      </c>
      <c r="C184" s="189" t="s">
        <v>195</v>
      </c>
      <c r="D184" s="189" t="s">
        <v>211</v>
      </c>
      <c r="E184" s="189" t="s">
        <v>207</v>
      </c>
      <c r="F184" s="140" t="s">
        <v>520</v>
      </c>
      <c r="G184" s="140" t="s">
        <v>336</v>
      </c>
      <c r="H184" s="238"/>
      <c r="I184" s="221" t="s">
        <v>660</v>
      </c>
      <c r="J184" s="174" t="s">
        <v>612</v>
      </c>
      <c r="K184" s="115" t="s">
        <v>6</v>
      </c>
      <c r="L184" s="115" t="s">
        <v>613</v>
      </c>
      <c r="M184" s="115" t="s">
        <v>624</v>
      </c>
      <c r="N184" s="140" t="s">
        <v>1438</v>
      </c>
      <c r="O184" s="140" t="s">
        <v>1439</v>
      </c>
      <c r="P184" s="115">
        <v>7</v>
      </c>
      <c r="Q184" s="115">
        <v>7</v>
      </c>
      <c r="R184" s="115">
        <v>7</v>
      </c>
      <c r="S184" s="115">
        <v>8</v>
      </c>
      <c r="T184" s="114">
        <v>5</v>
      </c>
      <c r="U184" s="114">
        <v>4.75</v>
      </c>
      <c r="V184" s="115">
        <v>3</v>
      </c>
      <c r="W184" s="114"/>
      <c r="X184" s="114">
        <f t="shared" si="7"/>
        <v>37</v>
      </c>
      <c r="Y184" s="114"/>
    </row>
    <row r="185" spans="1:25" s="454" customFormat="1" ht="33" customHeight="1">
      <c r="A185" s="70">
        <v>196</v>
      </c>
      <c r="B185" s="189" t="s">
        <v>200</v>
      </c>
      <c r="C185" s="189" t="s">
        <v>195</v>
      </c>
      <c r="D185" s="189" t="s">
        <v>211</v>
      </c>
      <c r="E185" s="189" t="s">
        <v>217</v>
      </c>
      <c r="F185" s="202" t="s">
        <v>688</v>
      </c>
      <c r="G185" s="202" t="s">
        <v>689</v>
      </c>
      <c r="H185" s="203"/>
      <c r="I185" s="204" t="s">
        <v>690</v>
      </c>
      <c r="J185" s="189" t="s">
        <v>612</v>
      </c>
      <c r="K185" s="189" t="s">
        <v>6</v>
      </c>
      <c r="L185" s="189" t="s">
        <v>613</v>
      </c>
      <c r="M185" s="189" t="s">
        <v>624</v>
      </c>
      <c r="N185" s="140" t="s">
        <v>1442</v>
      </c>
      <c r="O185" s="140" t="s">
        <v>1443</v>
      </c>
      <c r="P185" s="189">
        <v>9</v>
      </c>
      <c r="Q185" s="189">
        <v>7</v>
      </c>
      <c r="R185" s="189">
        <v>7</v>
      </c>
      <c r="S185" s="189">
        <v>8</v>
      </c>
      <c r="T185" s="114">
        <v>4.75</v>
      </c>
      <c r="U185" s="114">
        <v>4.5</v>
      </c>
      <c r="V185" s="189">
        <v>3</v>
      </c>
      <c r="W185" s="125"/>
      <c r="X185" s="114">
        <f t="shared" si="7"/>
        <v>37</v>
      </c>
      <c r="Y185" s="125"/>
    </row>
    <row r="186" spans="1:25" s="454" customFormat="1" ht="33" customHeight="1">
      <c r="A186" s="70">
        <v>172</v>
      </c>
      <c r="B186" s="189" t="s">
        <v>193</v>
      </c>
      <c r="C186" s="189" t="s">
        <v>195</v>
      </c>
      <c r="D186" s="189" t="s">
        <v>211</v>
      </c>
      <c r="E186" s="189" t="s">
        <v>193</v>
      </c>
      <c r="F186" s="140" t="s">
        <v>611</v>
      </c>
      <c r="G186" s="140" t="s">
        <v>268</v>
      </c>
      <c r="H186" s="238" t="s">
        <v>442</v>
      </c>
      <c r="I186" s="115"/>
      <c r="J186" s="174" t="s">
        <v>612</v>
      </c>
      <c r="K186" s="115" t="s">
        <v>251</v>
      </c>
      <c r="L186" s="115" t="s">
        <v>613</v>
      </c>
      <c r="M186" s="115" t="s">
        <v>614</v>
      </c>
      <c r="N186" s="140" t="s">
        <v>1428</v>
      </c>
      <c r="O186" s="140" t="s">
        <v>1429</v>
      </c>
      <c r="P186" s="115">
        <v>7</v>
      </c>
      <c r="Q186" s="115">
        <v>6</v>
      </c>
      <c r="R186" s="115">
        <v>7</v>
      </c>
      <c r="S186" s="115">
        <v>8</v>
      </c>
      <c r="T186" s="114">
        <v>4.25</v>
      </c>
      <c r="U186" s="114">
        <v>5.5</v>
      </c>
      <c r="V186" s="115"/>
      <c r="W186" s="114"/>
      <c r="X186" s="114">
        <f t="shared" si="7"/>
        <v>33.5</v>
      </c>
      <c r="Y186" s="114"/>
    </row>
    <row r="187" spans="1:25" s="454" customFormat="1" ht="33" customHeight="1">
      <c r="A187" s="70">
        <v>203</v>
      </c>
      <c r="B187" s="189" t="s">
        <v>207</v>
      </c>
      <c r="C187" s="189" t="s">
        <v>195</v>
      </c>
      <c r="D187" s="189" t="s">
        <v>210</v>
      </c>
      <c r="E187" s="189" t="s">
        <v>224</v>
      </c>
      <c r="F187" s="202" t="s">
        <v>573</v>
      </c>
      <c r="G187" s="202" t="s">
        <v>702</v>
      </c>
      <c r="H187" s="204" t="s">
        <v>552</v>
      </c>
      <c r="I187" s="189"/>
      <c r="J187" s="189" t="s">
        <v>612</v>
      </c>
      <c r="K187" s="189" t="s">
        <v>6</v>
      </c>
      <c r="L187" s="189" t="s">
        <v>621</v>
      </c>
      <c r="M187" s="189" t="s">
        <v>703</v>
      </c>
      <c r="N187" s="140" t="s">
        <v>1451</v>
      </c>
      <c r="O187" s="140" t="s">
        <v>1452</v>
      </c>
      <c r="P187" s="189">
        <v>6</v>
      </c>
      <c r="Q187" s="189">
        <v>5</v>
      </c>
      <c r="R187" s="189">
        <v>6</v>
      </c>
      <c r="S187" s="189">
        <v>5</v>
      </c>
      <c r="T187" s="125" t="s">
        <v>1172</v>
      </c>
      <c r="U187" s="125" t="s">
        <v>1153</v>
      </c>
      <c r="V187" s="189">
        <v>3</v>
      </c>
      <c r="W187" s="125"/>
      <c r="X187" s="114">
        <f t="shared" si="7"/>
        <v>33</v>
      </c>
      <c r="Y187" s="125"/>
    </row>
    <row r="188" spans="1:25" s="454" customFormat="1" ht="33" customHeight="1">
      <c r="A188" s="70">
        <v>195</v>
      </c>
      <c r="B188" s="189" t="s">
        <v>199</v>
      </c>
      <c r="C188" s="189" t="s">
        <v>195</v>
      </c>
      <c r="D188" s="189" t="s">
        <v>210</v>
      </c>
      <c r="E188" s="189" t="s">
        <v>216</v>
      </c>
      <c r="F188" s="202" t="s">
        <v>686</v>
      </c>
      <c r="G188" s="202" t="s">
        <v>118</v>
      </c>
      <c r="H188" s="203" t="s">
        <v>687</v>
      </c>
      <c r="I188" s="189"/>
      <c r="J188" s="189" t="s">
        <v>612</v>
      </c>
      <c r="K188" s="189" t="s">
        <v>6</v>
      </c>
      <c r="L188" s="189" t="s">
        <v>621</v>
      </c>
      <c r="M188" s="189" t="s">
        <v>648</v>
      </c>
      <c r="N188" s="140" t="s">
        <v>1446</v>
      </c>
      <c r="O188" s="140" t="s">
        <v>1447</v>
      </c>
      <c r="P188" s="189">
        <v>7</v>
      </c>
      <c r="Q188" s="189">
        <v>6</v>
      </c>
      <c r="R188" s="189">
        <v>5</v>
      </c>
      <c r="S188" s="189">
        <v>5</v>
      </c>
      <c r="T188" s="125" t="s">
        <v>1152</v>
      </c>
      <c r="U188" s="125" t="s">
        <v>1173</v>
      </c>
      <c r="V188" s="189" t="s">
        <v>1174</v>
      </c>
      <c r="W188" s="125"/>
      <c r="X188" s="114">
        <f t="shared" si="7"/>
        <v>32.5</v>
      </c>
      <c r="Y188" s="125"/>
    </row>
    <row r="189" spans="1:25" s="454" customFormat="1" ht="33" customHeight="1">
      <c r="A189" s="70">
        <v>174</v>
      </c>
      <c r="B189" s="189" t="s">
        <v>195</v>
      </c>
      <c r="C189" s="189" t="s">
        <v>195</v>
      </c>
      <c r="D189" s="189" t="s">
        <v>210</v>
      </c>
      <c r="E189" s="189" t="s">
        <v>195</v>
      </c>
      <c r="F189" s="140" t="s">
        <v>618</v>
      </c>
      <c r="G189" s="140" t="s">
        <v>619</v>
      </c>
      <c r="H189" s="247" t="s">
        <v>620</v>
      </c>
      <c r="I189" s="115"/>
      <c r="J189" s="174" t="s">
        <v>612</v>
      </c>
      <c r="K189" s="115" t="s">
        <v>251</v>
      </c>
      <c r="L189" s="115" t="s">
        <v>621</v>
      </c>
      <c r="M189" s="115" t="s">
        <v>622</v>
      </c>
      <c r="N189" s="515" t="s">
        <v>1432</v>
      </c>
      <c r="O189" s="515" t="s">
        <v>1433</v>
      </c>
      <c r="P189" s="115">
        <v>6</v>
      </c>
      <c r="Q189" s="115">
        <v>7</v>
      </c>
      <c r="R189" s="115">
        <v>6</v>
      </c>
      <c r="S189" s="115">
        <v>7</v>
      </c>
      <c r="T189" s="114">
        <v>3</v>
      </c>
      <c r="U189" s="114">
        <v>4.5</v>
      </c>
      <c r="V189" s="115"/>
      <c r="W189" s="114"/>
      <c r="X189" s="114">
        <f t="shared" si="7"/>
        <v>28</v>
      </c>
      <c r="Y189" s="114"/>
    </row>
    <row r="190" spans="1:25" s="450" customFormat="1" ht="33" customHeight="1" thickBot="1">
      <c r="A190" s="331">
        <v>173</v>
      </c>
      <c r="B190" s="328" t="s">
        <v>194</v>
      </c>
      <c r="C190" s="328" t="s">
        <v>195</v>
      </c>
      <c r="D190" s="328" t="s">
        <v>211</v>
      </c>
      <c r="E190" s="328" t="s">
        <v>194</v>
      </c>
      <c r="F190" s="348" t="s">
        <v>615</v>
      </c>
      <c r="G190" s="348" t="s">
        <v>268</v>
      </c>
      <c r="H190" s="349" t="s">
        <v>616</v>
      </c>
      <c r="I190" s="334"/>
      <c r="J190" s="350" t="s">
        <v>612</v>
      </c>
      <c r="K190" s="334" t="s">
        <v>328</v>
      </c>
      <c r="L190" s="334" t="s">
        <v>613</v>
      </c>
      <c r="M190" s="334" t="s">
        <v>617</v>
      </c>
      <c r="N190" s="140" t="s">
        <v>1430</v>
      </c>
      <c r="O190" s="140" t="s">
        <v>1431</v>
      </c>
      <c r="P190" s="334">
        <v>6</v>
      </c>
      <c r="Q190" s="334">
        <v>6</v>
      </c>
      <c r="R190" s="334">
        <v>5</v>
      </c>
      <c r="S190" s="334">
        <v>7</v>
      </c>
      <c r="T190" s="318">
        <v>2.25</v>
      </c>
      <c r="U190" s="318">
        <v>5</v>
      </c>
      <c r="V190" s="334"/>
      <c r="W190" s="318"/>
      <c r="X190" s="318">
        <f t="shared" si="7"/>
        <v>26.5</v>
      </c>
      <c r="Y190" s="318"/>
    </row>
    <row r="191" spans="1:25" s="452" customFormat="1" ht="33" customHeight="1">
      <c r="A191" s="327">
        <v>189</v>
      </c>
      <c r="B191" s="326" t="s">
        <v>193</v>
      </c>
      <c r="C191" s="326" t="s">
        <v>195</v>
      </c>
      <c r="D191" s="326" t="s">
        <v>212</v>
      </c>
      <c r="E191" s="326" t="s">
        <v>210</v>
      </c>
      <c r="F191" s="351" t="s">
        <v>573</v>
      </c>
      <c r="G191" s="351" t="s">
        <v>670</v>
      </c>
      <c r="H191" s="352" t="s">
        <v>671</v>
      </c>
      <c r="I191" s="326"/>
      <c r="J191" s="326" t="s">
        <v>664</v>
      </c>
      <c r="K191" s="326" t="s">
        <v>6</v>
      </c>
      <c r="L191" s="326" t="s">
        <v>634</v>
      </c>
      <c r="M191" s="326" t="s">
        <v>1162</v>
      </c>
      <c r="N191" s="140" t="s">
        <v>1458</v>
      </c>
      <c r="O191" s="140" t="s">
        <v>1459</v>
      </c>
      <c r="P191" s="341">
        <v>9</v>
      </c>
      <c r="Q191" s="341">
        <v>9</v>
      </c>
      <c r="R191" s="341">
        <v>8</v>
      </c>
      <c r="S191" s="341">
        <v>7</v>
      </c>
      <c r="T191" s="342">
        <v>4.75</v>
      </c>
      <c r="U191" s="342">
        <v>4.5</v>
      </c>
      <c r="V191" s="341">
        <v>3</v>
      </c>
      <c r="W191" s="327"/>
      <c r="X191" s="312">
        <f t="shared" si="7"/>
        <v>38</v>
      </c>
      <c r="Y191" s="353"/>
    </row>
    <row r="192" spans="1:25" s="454" customFormat="1" ht="33" customHeight="1">
      <c r="A192" s="70">
        <v>187</v>
      </c>
      <c r="B192" s="189" t="s">
        <v>208</v>
      </c>
      <c r="C192" s="189" t="s">
        <v>195</v>
      </c>
      <c r="D192" s="189" t="s">
        <v>212</v>
      </c>
      <c r="E192" s="189" t="s">
        <v>208</v>
      </c>
      <c r="F192" s="140" t="s">
        <v>661</v>
      </c>
      <c r="G192" s="140" t="s">
        <v>662</v>
      </c>
      <c r="H192" s="115"/>
      <c r="I192" s="221" t="s">
        <v>663</v>
      </c>
      <c r="J192" s="174" t="s">
        <v>664</v>
      </c>
      <c r="K192" s="115" t="s">
        <v>6</v>
      </c>
      <c r="L192" s="115" t="s">
        <v>634</v>
      </c>
      <c r="M192" s="115" t="s">
        <v>1164</v>
      </c>
      <c r="N192" s="140" t="s">
        <v>1456</v>
      </c>
      <c r="O192" s="140" t="s">
        <v>1457</v>
      </c>
      <c r="P192" s="115">
        <v>9</v>
      </c>
      <c r="Q192" s="115">
        <v>8</v>
      </c>
      <c r="R192" s="115">
        <v>7</v>
      </c>
      <c r="S192" s="115">
        <v>8</v>
      </c>
      <c r="T192" s="114">
        <v>4.25</v>
      </c>
      <c r="U192" s="114">
        <v>4.25</v>
      </c>
      <c r="V192" s="115">
        <v>3</v>
      </c>
      <c r="W192" s="114"/>
      <c r="X192" s="114">
        <f t="shared" si="7"/>
        <v>36</v>
      </c>
      <c r="Y192" s="114"/>
    </row>
    <row r="193" spans="1:25" s="454" customFormat="1" ht="33" customHeight="1">
      <c r="A193" s="70">
        <v>204</v>
      </c>
      <c r="B193" s="176" t="s">
        <v>208</v>
      </c>
      <c r="C193" s="176" t="s">
        <v>195</v>
      </c>
      <c r="D193" s="176" t="s">
        <v>212</v>
      </c>
      <c r="E193" s="176" t="s">
        <v>225</v>
      </c>
      <c r="F193" s="209" t="s">
        <v>704</v>
      </c>
      <c r="G193" s="209" t="s">
        <v>705</v>
      </c>
      <c r="H193" s="210" t="s">
        <v>616</v>
      </c>
      <c r="I193" s="176"/>
      <c r="J193" s="176" t="s">
        <v>664</v>
      </c>
      <c r="K193" s="176" t="s">
        <v>6</v>
      </c>
      <c r="L193" s="176" t="s">
        <v>634</v>
      </c>
      <c r="M193" s="176" t="s">
        <v>1175</v>
      </c>
      <c r="N193" s="140" t="s">
        <v>1464</v>
      </c>
      <c r="O193" s="140" t="s">
        <v>1465</v>
      </c>
      <c r="P193" s="176">
        <v>9</v>
      </c>
      <c r="Q193" s="176">
        <v>7</v>
      </c>
      <c r="R193" s="176">
        <v>7</v>
      </c>
      <c r="S193" s="176">
        <v>7</v>
      </c>
      <c r="T193" s="114">
        <v>5.5</v>
      </c>
      <c r="U193" s="114">
        <v>3.5</v>
      </c>
      <c r="V193" s="176">
        <v>3</v>
      </c>
      <c r="W193" s="125"/>
      <c r="X193" s="114">
        <f t="shared" si="7"/>
        <v>36</v>
      </c>
      <c r="Y193" s="125"/>
    </row>
    <row r="194" spans="1:25" s="454" customFormat="1" ht="33" customHeight="1">
      <c r="A194" s="70">
        <v>199</v>
      </c>
      <c r="B194" s="189" t="s">
        <v>203</v>
      </c>
      <c r="C194" s="189" t="s">
        <v>195</v>
      </c>
      <c r="D194" s="189" t="s">
        <v>212</v>
      </c>
      <c r="E194" s="189" t="s">
        <v>220</v>
      </c>
      <c r="F194" s="202" t="s">
        <v>694</v>
      </c>
      <c r="G194" s="202" t="s">
        <v>578</v>
      </c>
      <c r="H194" s="189"/>
      <c r="I194" s="204" t="s">
        <v>373</v>
      </c>
      <c r="J194" s="189" t="s">
        <v>664</v>
      </c>
      <c r="K194" s="189" t="s">
        <v>6</v>
      </c>
      <c r="L194" s="189" t="s">
        <v>634</v>
      </c>
      <c r="M194" s="189" t="s">
        <v>1175</v>
      </c>
      <c r="N194" s="140" t="s">
        <v>1462</v>
      </c>
      <c r="O194" s="140" t="s">
        <v>1463</v>
      </c>
      <c r="P194" s="189">
        <v>8</v>
      </c>
      <c r="Q194" s="189">
        <v>7</v>
      </c>
      <c r="R194" s="189">
        <v>7</v>
      </c>
      <c r="S194" s="189">
        <v>7</v>
      </c>
      <c r="T194" s="188">
        <v>4.25</v>
      </c>
      <c r="U194" s="188">
        <v>4.25</v>
      </c>
      <c r="V194" s="189">
        <v>3</v>
      </c>
      <c r="W194" s="125"/>
      <c r="X194" s="114">
        <f t="shared" si="7"/>
        <v>34.5</v>
      </c>
      <c r="Y194" s="125"/>
    </row>
    <row r="195" spans="1:25" s="454" customFormat="1" ht="33" customHeight="1">
      <c r="A195" s="70">
        <v>197</v>
      </c>
      <c r="B195" s="189" t="s">
        <v>201</v>
      </c>
      <c r="C195" s="189" t="s">
        <v>195</v>
      </c>
      <c r="D195" s="189" t="s">
        <v>212</v>
      </c>
      <c r="E195" s="189" t="s">
        <v>218</v>
      </c>
      <c r="F195" s="202" t="s">
        <v>691</v>
      </c>
      <c r="G195" s="202" t="s">
        <v>73</v>
      </c>
      <c r="H195" s="189"/>
      <c r="I195" s="204" t="s">
        <v>692</v>
      </c>
      <c r="J195" s="189" t="s">
        <v>664</v>
      </c>
      <c r="K195" s="189" t="s">
        <v>6</v>
      </c>
      <c r="L195" s="189" t="s">
        <v>634</v>
      </c>
      <c r="M195" s="189" t="s">
        <v>1175</v>
      </c>
      <c r="N195" s="140" t="s">
        <v>1460</v>
      </c>
      <c r="O195" s="140" t="s">
        <v>1461</v>
      </c>
      <c r="P195" s="189">
        <v>9</v>
      </c>
      <c r="Q195" s="189">
        <v>9</v>
      </c>
      <c r="R195" s="189">
        <v>8</v>
      </c>
      <c r="S195" s="189">
        <v>7</v>
      </c>
      <c r="T195" s="70">
        <v>3.25</v>
      </c>
      <c r="U195" s="70">
        <v>4</v>
      </c>
      <c r="V195" s="189">
        <v>3</v>
      </c>
      <c r="W195" s="125"/>
      <c r="X195" s="114">
        <f t="shared" si="7"/>
        <v>34</v>
      </c>
      <c r="Y195" s="125"/>
    </row>
    <row r="196" spans="1:25" s="454" customFormat="1" ht="33" customHeight="1">
      <c r="A196" s="70">
        <v>184</v>
      </c>
      <c r="B196" s="189" t="s">
        <v>205</v>
      </c>
      <c r="C196" s="189" t="s">
        <v>195</v>
      </c>
      <c r="D196" s="189" t="s">
        <v>212</v>
      </c>
      <c r="E196" s="189" t="s">
        <v>205</v>
      </c>
      <c r="F196" s="140" t="s">
        <v>653</v>
      </c>
      <c r="G196" s="140" t="s">
        <v>654</v>
      </c>
      <c r="H196" s="221" t="s">
        <v>655</v>
      </c>
      <c r="I196" s="200"/>
      <c r="J196" s="174" t="s">
        <v>633</v>
      </c>
      <c r="K196" s="115" t="s">
        <v>251</v>
      </c>
      <c r="L196" s="115" t="s">
        <v>634</v>
      </c>
      <c r="M196" s="115" t="s">
        <v>635</v>
      </c>
      <c r="N196" s="140"/>
      <c r="O196" s="140" t="s">
        <v>1455</v>
      </c>
      <c r="P196" s="115">
        <v>7</v>
      </c>
      <c r="Q196" s="115">
        <v>7</v>
      </c>
      <c r="R196" s="115">
        <v>7</v>
      </c>
      <c r="S196" s="115">
        <v>7</v>
      </c>
      <c r="T196" s="114">
        <v>2</v>
      </c>
      <c r="U196" s="114">
        <v>4.25</v>
      </c>
      <c r="V196" s="115"/>
      <c r="W196" s="114"/>
      <c r="X196" s="114">
        <f t="shared" si="7"/>
        <v>26.5</v>
      </c>
      <c r="Y196" s="114"/>
    </row>
    <row r="197" spans="1:25" s="450" customFormat="1" ht="33" customHeight="1" thickBot="1">
      <c r="A197" s="331">
        <v>177</v>
      </c>
      <c r="B197" s="328" t="s">
        <v>198</v>
      </c>
      <c r="C197" s="328" t="s">
        <v>195</v>
      </c>
      <c r="D197" s="328" t="s">
        <v>212</v>
      </c>
      <c r="E197" s="328" t="s">
        <v>198</v>
      </c>
      <c r="F197" s="348" t="s">
        <v>630</v>
      </c>
      <c r="G197" s="348" t="s">
        <v>631</v>
      </c>
      <c r="H197" s="334"/>
      <c r="I197" s="354" t="s">
        <v>632</v>
      </c>
      <c r="J197" s="350" t="s">
        <v>633</v>
      </c>
      <c r="K197" s="334" t="s">
        <v>49</v>
      </c>
      <c r="L197" s="334" t="s">
        <v>634</v>
      </c>
      <c r="M197" s="334" t="s">
        <v>635</v>
      </c>
      <c r="N197" s="140" t="s">
        <v>1453</v>
      </c>
      <c r="O197" s="140" t="s">
        <v>1454</v>
      </c>
      <c r="P197" s="334">
        <v>9</v>
      </c>
      <c r="Q197" s="334">
        <v>7</v>
      </c>
      <c r="R197" s="334">
        <v>7</v>
      </c>
      <c r="S197" s="334">
        <v>7</v>
      </c>
      <c r="T197" s="318">
        <v>1.5</v>
      </c>
      <c r="U197" s="318">
        <v>3.5</v>
      </c>
      <c r="V197" s="334"/>
      <c r="W197" s="331"/>
      <c r="X197" s="318">
        <f t="shared" si="7"/>
        <v>25</v>
      </c>
      <c r="Y197" s="355"/>
    </row>
    <row r="198" spans="1:25" s="452" customFormat="1" ht="33" customHeight="1">
      <c r="A198" s="413">
        <v>179</v>
      </c>
      <c r="B198" s="417" t="s">
        <v>200</v>
      </c>
      <c r="C198" s="417" t="s">
        <v>195</v>
      </c>
      <c r="D198" s="417" t="s">
        <v>213</v>
      </c>
      <c r="E198" s="417" t="s">
        <v>200</v>
      </c>
      <c r="F198" s="419" t="s">
        <v>638</v>
      </c>
      <c r="G198" s="422" t="s">
        <v>639</v>
      </c>
      <c r="H198" s="478" t="s">
        <v>162</v>
      </c>
      <c r="I198" s="434"/>
      <c r="J198" s="430" t="s">
        <v>628</v>
      </c>
      <c r="K198" s="424" t="s">
        <v>6</v>
      </c>
      <c r="L198" s="424" t="s">
        <v>609</v>
      </c>
      <c r="M198" s="434" t="s">
        <v>640</v>
      </c>
      <c r="N198" s="140" t="s">
        <v>1472</v>
      </c>
      <c r="O198" s="140" t="s">
        <v>1473</v>
      </c>
      <c r="P198" s="424">
        <v>10</v>
      </c>
      <c r="Q198" s="424">
        <v>10</v>
      </c>
      <c r="R198" s="424">
        <v>10</v>
      </c>
      <c r="S198" s="424">
        <v>9</v>
      </c>
      <c r="T198" s="424">
        <v>7.5</v>
      </c>
      <c r="U198" s="424">
        <v>8.5</v>
      </c>
      <c r="V198" s="436">
        <v>3</v>
      </c>
      <c r="W198" s="424"/>
      <c r="X198" s="424">
        <f t="shared" si="7"/>
        <v>54.5</v>
      </c>
      <c r="Y198" s="424"/>
    </row>
    <row r="199" spans="1:25" s="454" customFormat="1" ht="33" customHeight="1">
      <c r="A199" s="367">
        <v>185</v>
      </c>
      <c r="B199" s="368" t="s">
        <v>206</v>
      </c>
      <c r="C199" s="368" t="s">
        <v>195</v>
      </c>
      <c r="D199" s="368" t="s">
        <v>213</v>
      </c>
      <c r="E199" s="368" t="s">
        <v>206</v>
      </c>
      <c r="F199" s="369" t="s">
        <v>656</v>
      </c>
      <c r="G199" s="369" t="s">
        <v>657</v>
      </c>
      <c r="H199" s="371" t="s">
        <v>658</v>
      </c>
      <c r="I199" s="388"/>
      <c r="J199" s="384" t="s">
        <v>628</v>
      </c>
      <c r="K199" s="370" t="s">
        <v>6</v>
      </c>
      <c r="L199" s="370" t="s">
        <v>609</v>
      </c>
      <c r="M199" s="379" t="s">
        <v>659</v>
      </c>
      <c r="N199" s="140" t="s">
        <v>1478</v>
      </c>
      <c r="O199" s="140" t="s">
        <v>1479</v>
      </c>
      <c r="P199" s="370">
        <v>10</v>
      </c>
      <c r="Q199" s="370">
        <v>9</v>
      </c>
      <c r="R199" s="370">
        <v>10</v>
      </c>
      <c r="S199" s="370">
        <v>9</v>
      </c>
      <c r="T199" s="370">
        <v>9</v>
      </c>
      <c r="U199" s="370">
        <v>6.5</v>
      </c>
      <c r="V199" s="385">
        <v>3</v>
      </c>
      <c r="W199" s="370"/>
      <c r="X199" s="370">
        <f t="shared" si="7"/>
        <v>53</v>
      </c>
      <c r="Y199" s="370"/>
    </row>
    <row r="200" spans="1:25" s="454" customFormat="1" ht="33" customHeight="1">
      <c r="A200" s="367">
        <v>182</v>
      </c>
      <c r="B200" s="368" t="s">
        <v>203</v>
      </c>
      <c r="C200" s="368" t="s">
        <v>195</v>
      </c>
      <c r="D200" s="368" t="s">
        <v>213</v>
      </c>
      <c r="E200" s="368" t="s">
        <v>203</v>
      </c>
      <c r="F200" s="383" t="s">
        <v>649</v>
      </c>
      <c r="G200" s="369" t="s">
        <v>646</v>
      </c>
      <c r="H200" s="370"/>
      <c r="I200" s="394" t="s">
        <v>650</v>
      </c>
      <c r="J200" s="384" t="s">
        <v>628</v>
      </c>
      <c r="K200" s="370" t="s">
        <v>6</v>
      </c>
      <c r="L200" s="370" t="s">
        <v>609</v>
      </c>
      <c r="M200" s="379" t="s">
        <v>651</v>
      </c>
      <c r="N200" s="140" t="s">
        <v>1476</v>
      </c>
      <c r="O200" s="140" t="s">
        <v>1477</v>
      </c>
      <c r="P200" s="370">
        <v>10</v>
      </c>
      <c r="Q200" s="370">
        <v>9</v>
      </c>
      <c r="R200" s="370">
        <v>9</v>
      </c>
      <c r="S200" s="370">
        <v>9</v>
      </c>
      <c r="T200" s="370">
        <v>8.75</v>
      </c>
      <c r="U200" s="370">
        <v>6.25</v>
      </c>
      <c r="V200" s="385">
        <v>3</v>
      </c>
      <c r="W200" s="370"/>
      <c r="X200" s="370">
        <f t="shared" si="7"/>
        <v>51.5</v>
      </c>
      <c r="Y200" s="370"/>
    </row>
    <row r="201" spans="1:25" s="454" customFormat="1" ht="33" customHeight="1">
      <c r="A201" s="367">
        <v>192</v>
      </c>
      <c r="B201" s="368" t="s">
        <v>196</v>
      </c>
      <c r="C201" s="368" t="s">
        <v>195</v>
      </c>
      <c r="D201" s="368" t="s">
        <v>213</v>
      </c>
      <c r="E201" s="368" t="s">
        <v>213</v>
      </c>
      <c r="F201" s="461" t="s">
        <v>678</v>
      </c>
      <c r="G201" s="390" t="s">
        <v>679</v>
      </c>
      <c r="H201" s="391" t="s">
        <v>680</v>
      </c>
      <c r="I201" s="462"/>
      <c r="J201" s="462" t="s">
        <v>628</v>
      </c>
      <c r="K201" s="368" t="s">
        <v>6</v>
      </c>
      <c r="L201" s="368" t="s">
        <v>609</v>
      </c>
      <c r="M201" s="462" t="s">
        <v>640</v>
      </c>
      <c r="N201" s="140" t="s">
        <v>1482</v>
      </c>
      <c r="O201" s="140" t="s">
        <v>1483</v>
      </c>
      <c r="P201" s="367">
        <v>10</v>
      </c>
      <c r="Q201" s="367">
        <v>9</v>
      </c>
      <c r="R201" s="367">
        <v>10</v>
      </c>
      <c r="S201" s="367">
        <v>9</v>
      </c>
      <c r="T201" s="367">
        <v>7.75</v>
      </c>
      <c r="U201" s="367">
        <v>6.5</v>
      </c>
      <c r="V201" s="367">
        <v>3</v>
      </c>
      <c r="W201" s="367"/>
      <c r="X201" s="370">
        <f t="shared" si="7"/>
        <v>50.5</v>
      </c>
      <c r="Y201" s="367"/>
    </row>
    <row r="202" spans="1:25" s="454" customFormat="1" ht="33" customHeight="1">
      <c r="A202" s="367">
        <v>183</v>
      </c>
      <c r="B202" s="368" t="s">
        <v>204</v>
      </c>
      <c r="C202" s="368" t="s">
        <v>195</v>
      </c>
      <c r="D202" s="368" t="s">
        <v>213</v>
      </c>
      <c r="E202" s="368" t="s">
        <v>204</v>
      </c>
      <c r="F202" s="383" t="s">
        <v>652</v>
      </c>
      <c r="G202" s="369" t="s">
        <v>322</v>
      </c>
      <c r="H202" s="370"/>
      <c r="I202" s="371" t="s">
        <v>491</v>
      </c>
      <c r="J202" s="384" t="s">
        <v>628</v>
      </c>
      <c r="K202" s="370" t="s">
        <v>6</v>
      </c>
      <c r="L202" s="370" t="s">
        <v>609</v>
      </c>
      <c r="M202" s="379" t="s">
        <v>640</v>
      </c>
      <c r="N202" s="140" t="s">
        <v>1474</v>
      </c>
      <c r="O202" s="140" t="s">
        <v>1475</v>
      </c>
      <c r="P202" s="370">
        <v>10</v>
      </c>
      <c r="Q202" s="370">
        <v>8</v>
      </c>
      <c r="R202" s="370">
        <v>9</v>
      </c>
      <c r="S202" s="370">
        <v>8</v>
      </c>
      <c r="T202" s="370">
        <v>7.75</v>
      </c>
      <c r="U202" s="370">
        <v>6.25</v>
      </c>
      <c r="V202" s="385">
        <v>3</v>
      </c>
      <c r="W202" s="370"/>
      <c r="X202" s="370">
        <f t="shared" si="7"/>
        <v>48.5</v>
      </c>
      <c r="Y202" s="367"/>
    </row>
    <row r="203" spans="1:25" s="454" customFormat="1" ht="33" customHeight="1">
      <c r="A203" s="367">
        <v>171</v>
      </c>
      <c r="B203" s="368" t="s">
        <v>192</v>
      </c>
      <c r="C203" s="368" t="s">
        <v>195</v>
      </c>
      <c r="D203" s="368" t="s">
        <v>213</v>
      </c>
      <c r="E203" s="368" t="s">
        <v>192</v>
      </c>
      <c r="F203" s="383" t="s">
        <v>604</v>
      </c>
      <c r="G203" s="369" t="s">
        <v>605</v>
      </c>
      <c r="H203" s="385"/>
      <c r="I203" s="394" t="s">
        <v>606</v>
      </c>
      <c r="J203" s="384" t="s">
        <v>607</v>
      </c>
      <c r="K203" s="403" t="s">
        <v>608</v>
      </c>
      <c r="L203" s="403" t="s">
        <v>609</v>
      </c>
      <c r="M203" s="379" t="s">
        <v>610</v>
      </c>
      <c r="N203" s="140" t="s">
        <v>1466</v>
      </c>
      <c r="O203" s="140" t="s">
        <v>1467</v>
      </c>
      <c r="P203" s="385">
        <v>9</v>
      </c>
      <c r="Q203" s="385">
        <v>7</v>
      </c>
      <c r="R203" s="385">
        <v>9</v>
      </c>
      <c r="S203" s="385">
        <v>8</v>
      </c>
      <c r="T203" s="385">
        <v>7</v>
      </c>
      <c r="U203" s="385">
        <v>6.75</v>
      </c>
      <c r="V203" s="385">
        <v>3</v>
      </c>
      <c r="W203" s="385"/>
      <c r="X203" s="370">
        <f t="shared" si="7"/>
        <v>47</v>
      </c>
      <c r="Y203" s="370"/>
    </row>
    <row r="204" spans="1:25" s="454" customFormat="1" ht="33" customHeight="1">
      <c r="A204" s="367">
        <v>176</v>
      </c>
      <c r="B204" s="368" t="s">
        <v>197</v>
      </c>
      <c r="C204" s="368" t="s">
        <v>195</v>
      </c>
      <c r="D204" s="368" t="s">
        <v>213</v>
      </c>
      <c r="E204" s="368" t="s">
        <v>197</v>
      </c>
      <c r="F204" s="383" t="s">
        <v>625</v>
      </c>
      <c r="G204" s="369" t="s">
        <v>626</v>
      </c>
      <c r="H204" s="370"/>
      <c r="I204" s="394" t="s">
        <v>627</v>
      </c>
      <c r="J204" s="384" t="s">
        <v>628</v>
      </c>
      <c r="K204" s="370" t="s">
        <v>6</v>
      </c>
      <c r="L204" s="370" t="s">
        <v>609</v>
      </c>
      <c r="M204" s="379" t="s">
        <v>629</v>
      </c>
      <c r="N204" s="140" t="s">
        <v>1468</v>
      </c>
      <c r="O204" s="140" t="s">
        <v>1469</v>
      </c>
      <c r="P204" s="370">
        <v>9</v>
      </c>
      <c r="Q204" s="370">
        <v>8</v>
      </c>
      <c r="R204" s="370">
        <v>9</v>
      </c>
      <c r="S204" s="370">
        <v>8</v>
      </c>
      <c r="T204" s="370">
        <v>6.5</v>
      </c>
      <c r="U204" s="370">
        <v>6.75</v>
      </c>
      <c r="V204" s="385">
        <v>3</v>
      </c>
      <c r="W204" s="370"/>
      <c r="X204" s="370">
        <f t="shared" si="7"/>
        <v>46.5</v>
      </c>
      <c r="Y204" s="367"/>
    </row>
    <row r="205" spans="1:25" s="454" customFormat="1" ht="33" customHeight="1">
      <c r="A205" s="70">
        <v>194</v>
      </c>
      <c r="B205" s="189" t="s">
        <v>198</v>
      </c>
      <c r="C205" s="189" t="s">
        <v>195</v>
      </c>
      <c r="D205" s="189" t="s">
        <v>213</v>
      </c>
      <c r="E205" s="189" t="s">
        <v>215</v>
      </c>
      <c r="F205" s="202" t="s">
        <v>683</v>
      </c>
      <c r="G205" s="202" t="s">
        <v>684</v>
      </c>
      <c r="H205" s="204" t="s">
        <v>685</v>
      </c>
      <c r="I205" s="189"/>
      <c r="J205" s="189" t="s">
        <v>668</v>
      </c>
      <c r="K205" s="189" t="s">
        <v>6</v>
      </c>
      <c r="L205" s="189" t="s">
        <v>609</v>
      </c>
      <c r="M205" s="189" t="s">
        <v>669</v>
      </c>
      <c r="N205" s="140" t="s">
        <v>1486</v>
      </c>
      <c r="O205" s="140" t="s">
        <v>1487</v>
      </c>
      <c r="P205" s="184">
        <v>8</v>
      </c>
      <c r="Q205" s="184">
        <v>7</v>
      </c>
      <c r="R205" s="184">
        <v>9</v>
      </c>
      <c r="S205" s="184">
        <v>9</v>
      </c>
      <c r="T205" s="188">
        <v>7.25</v>
      </c>
      <c r="U205" s="188">
        <v>5.75</v>
      </c>
      <c r="V205" s="184">
        <v>3</v>
      </c>
      <c r="W205" s="70"/>
      <c r="X205" s="114">
        <f t="shared" si="7"/>
        <v>45.5</v>
      </c>
      <c r="Y205" s="125"/>
    </row>
    <row r="206" spans="1:25" s="454" customFormat="1" ht="33" customHeight="1">
      <c r="A206" s="26">
        <v>178</v>
      </c>
      <c r="B206" s="176" t="s">
        <v>199</v>
      </c>
      <c r="C206" s="176" t="s">
        <v>195</v>
      </c>
      <c r="D206" s="176" t="s">
        <v>213</v>
      </c>
      <c r="E206" s="176" t="s">
        <v>199</v>
      </c>
      <c r="F206" s="177" t="s">
        <v>636</v>
      </c>
      <c r="G206" s="177" t="s">
        <v>316</v>
      </c>
      <c r="H206" s="211">
        <v>39661</v>
      </c>
      <c r="I206" s="179"/>
      <c r="J206" s="360" t="s">
        <v>628</v>
      </c>
      <c r="K206" s="178" t="s">
        <v>6</v>
      </c>
      <c r="L206" s="178" t="s">
        <v>609</v>
      </c>
      <c r="M206" s="178" t="s">
        <v>637</v>
      </c>
      <c r="N206" s="140" t="s">
        <v>1470</v>
      </c>
      <c r="O206" s="140" t="s">
        <v>1471</v>
      </c>
      <c r="P206" s="178">
        <v>10</v>
      </c>
      <c r="Q206" s="178">
        <v>8</v>
      </c>
      <c r="R206" s="178">
        <v>9</v>
      </c>
      <c r="S206" s="178">
        <v>7</v>
      </c>
      <c r="T206" s="178">
        <v>7</v>
      </c>
      <c r="U206" s="178">
        <v>5.25</v>
      </c>
      <c r="V206" s="178">
        <v>3</v>
      </c>
      <c r="W206" s="178"/>
      <c r="X206" s="178">
        <f t="shared" si="7"/>
        <v>44.5</v>
      </c>
      <c r="Y206" s="178"/>
    </row>
    <row r="207" spans="1:25" s="457" customFormat="1" ht="33" customHeight="1">
      <c r="A207" s="70">
        <v>188</v>
      </c>
      <c r="B207" s="189" t="s">
        <v>192</v>
      </c>
      <c r="C207" s="189" t="s">
        <v>195</v>
      </c>
      <c r="D207" s="189" t="s">
        <v>213</v>
      </c>
      <c r="E207" s="189" t="s">
        <v>209</v>
      </c>
      <c r="F207" s="202" t="s">
        <v>666</v>
      </c>
      <c r="G207" s="202" t="s">
        <v>98</v>
      </c>
      <c r="H207" s="189"/>
      <c r="I207" s="204" t="s">
        <v>667</v>
      </c>
      <c r="J207" s="189" t="s">
        <v>668</v>
      </c>
      <c r="K207" s="189" t="s">
        <v>6</v>
      </c>
      <c r="L207" s="189" t="s">
        <v>609</v>
      </c>
      <c r="M207" s="176" t="s">
        <v>669</v>
      </c>
      <c r="N207" s="140" t="s">
        <v>1480</v>
      </c>
      <c r="O207" s="140" t="s">
        <v>1481</v>
      </c>
      <c r="P207" s="26">
        <v>10</v>
      </c>
      <c r="Q207" s="26">
        <v>9</v>
      </c>
      <c r="R207" s="26">
        <v>9</v>
      </c>
      <c r="S207" s="26">
        <v>9</v>
      </c>
      <c r="T207" s="26">
        <v>5.25</v>
      </c>
      <c r="U207" s="26">
        <v>6</v>
      </c>
      <c r="V207" s="26">
        <v>3</v>
      </c>
      <c r="W207" s="70"/>
      <c r="X207" s="114">
        <f t="shared" si="7"/>
        <v>44</v>
      </c>
      <c r="Y207" s="125"/>
    </row>
    <row r="208" spans="1:25" s="454" customFormat="1" ht="33" customHeight="1">
      <c r="A208" s="70">
        <v>202</v>
      </c>
      <c r="B208" s="189" t="s">
        <v>206</v>
      </c>
      <c r="C208" s="189" t="s">
        <v>195</v>
      </c>
      <c r="D208" s="189" t="s">
        <v>213</v>
      </c>
      <c r="E208" s="189" t="s">
        <v>223</v>
      </c>
      <c r="F208" s="202" t="s">
        <v>699</v>
      </c>
      <c r="G208" s="202" t="s">
        <v>587</v>
      </c>
      <c r="H208" s="189">
        <v>39580</v>
      </c>
      <c r="I208" s="204"/>
      <c r="J208" s="189" t="s">
        <v>700</v>
      </c>
      <c r="K208" s="189" t="s">
        <v>6</v>
      </c>
      <c r="L208" s="189" t="s">
        <v>609</v>
      </c>
      <c r="M208" s="189" t="s">
        <v>701</v>
      </c>
      <c r="N208" s="516" t="s">
        <v>1488</v>
      </c>
      <c r="O208" s="516" t="s">
        <v>1489</v>
      </c>
      <c r="P208" s="115">
        <v>8</v>
      </c>
      <c r="Q208" s="115">
        <v>7</v>
      </c>
      <c r="R208" s="115">
        <v>9</v>
      </c>
      <c r="S208" s="115">
        <v>8</v>
      </c>
      <c r="T208" s="114">
        <v>8</v>
      </c>
      <c r="U208" s="114">
        <v>4.25</v>
      </c>
      <c r="V208" s="115">
        <v>3</v>
      </c>
      <c r="W208" s="114"/>
      <c r="X208" s="114">
        <f t="shared" si="7"/>
        <v>43.5</v>
      </c>
      <c r="Y208" s="125"/>
    </row>
    <row r="209" spans="1:25" s="450" customFormat="1" ht="33" customHeight="1" thickBot="1">
      <c r="A209" s="331">
        <v>193</v>
      </c>
      <c r="B209" s="328" t="s">
        <v>197</v>
      </c>
      <c r="C209" s="328" t="s">
        <v>195</v>
      </c>
      <c r="D209" s="328" t="s">
        <v>213</v>
      </c>
      <c r="E209" s="328" t="s">
        <v>214</v>
      </c>
      <c r="F209" s="356" t="s">
        <v>681</v>
      </c>
      <c r="G209" s="356" t="s">
        <v>36</v>
      </c>
      <c r="H209" s="328"/>
      <c r="I209" s="357" t="s">
        <v>682</v>
      </c>
      <c r="J209" s="358" t="s">
        <v>628</v>
      </c>
      <c r="K209" s="328" t="s">
        <v>6</v>
      </c>
      <c r="L209" s="328" t="s">
        <v>609</v>
      </c>
      <c r="M209" s="358" t="s">
        <v>651</v>
      </c>
      <c r="N209" s="140" t="s">
        <v>1484</v>
      </c>
      <c r="O209" s="140" t="s">
        <v>1485</v>
      </c>
      <c r="P209" s="343">
        <v>8</v>
      </c>
      <c r="Q209" s="343">
        <v>8</v>
      </c>
      <c r="R209" s="343">
        <v>8</v>
      </c>
      <c r="S209" s="343">
        <v>8</v>
      </c>
      <c r="T209" s="347">
        <v>5.5</v>
      </c>
      <c r="U209" s="347">
        <v>4.5</v>
      </c>
      <c r="V209" s="343">
        <v>3</v>
      </c>
      <c r="W209" s="331"/>
      <c r="X209" s="318">
        <f t="shared" si="7"/>
        <v>39</v>
      </c>
      <c r="Y209" s="359"/>
    </row>
    <row r="210" spans="1:25" s="452" customFormat="1" ht="33" customHeight="1">
      <c r="A210" s="413">
        <v>191</v>
      </c>
      <c r="B210" s="417" t="s">
        <v>195</v>
      </c>
      <c r="C210" s="417" t="s">
        <v>195</v>
      </c>
      <c r="D210" s="417" t="s">
        <v>214</v>
      </c>
      <c r="E210" s="417" t="s">
        <v>212</v>
      </c>
      <c r="F210" s="421" t="s">
        <v>645</v>
      </c>
      <c r="G210" s="421" t="s">
        <v>674</v>
      </c>
      <c r="H210" s="493"/>
      <c r="I210" s="494" t="s">
        <v>675</v>
      </c>
      <c r="J210" s="417" t="s">
        <v>676</v>
      </c>
      <c r="K210" s="495" t="s">
        <v>6</v>
      </c>
      <c r="L210" s="417" t="s">
        <v>644</v>
      </c>
      <c r="M210" s="417" t="s">
        <v>677</v>
      </c>
      <c r="N210" s="509" t="s">
        <v>1490</v>
      </c>
      <c r="O210" s="140" t="s">
        <v>1491</v>
      </c>
      <c r="P210" s="424">
        <v>9</v>
      </c>
      <c r="Q210" s="424">
        <v>9</v>
      </c>
      <c r="R210" s="424">
        <v>9</v>
      </c>
      <c r="S210" s="424">
        <v>9</v>
      </c>
      <c r="T210" s="424">
        <v>5.75</v>
      </c>
      <c r="U210" s="424">
        <v>7.75</v>
      </c>
      <c r="V210" s="424">
        <v>3</v>
      </c>
      <c r="W210" s="424"/>
      <c r="X210" s="424">
        <f t="shared" si="7"/>
        <v>48</v>
      </c>
      <c r="Y210" s="424"/>
    </row>
    <row r="211" spans="1:25" s="463" customFormat="1" ht="33" customHeight="1" thickBot="1">
      <c r="A211" s="331">
        <v>180</v>
      </c>
      <c r="B211" s="328" t="s">
        <v>201</v>
      </c>
      <c r="C211" s="328" t="s">
        <v>195</v>
      </c>
      <c r="D211" s="328" t="s">
        <v>214</v>
      </c>
      <c r="E211" s="328" t="s">
        <v>201</v>
      </c>
      <c r="F211" s="348" t="s">
        <v>641</v>
      </c>
      <c r="G211" s="348" t="s">
        <v>642</v>
      </c>
      <c r="H211" s="349"/>
      <c r="I211" s="427" t="s">
        <v>446</v>
      </c>
      <c r="J211" s="429" t="s">
        <v>643</v>
      </c>
      <c r="K211" s="432" t="s">
        <v>251</v>
      </c>
      <c r="L211" s="334" t="s">
        <v>644</v>
      </c>
      <c r="M211" s="334" t="s">
        <v>1161</v>
      </c>
      <c r="N211" s="509" t="s">
        <v>1492</v>
      </c>
      <c r="O211" s="140" t="s">
        <v>1493</v>
      </c>
      <c r="P211" s="334">
        <v>9</v>
      </c>
      <c r="Q211" s="334">
        <v>7</v>
      </c>
      <c r="R211" s="334">
        <v>10</v>
      </c>
      <c r="S211" s="334">
        <v>9</v>
      </c>
      <c r="T211" s="318">
        <v>4</v>
      </c>
      <c r="U211" s="318">
        <v>6.75</v>
      </c>
      <c r="V211" s="334"/>
      <c r="W211" s="318"/>
      <c r="X211" s="318">
        <f t="shared" si="7"/>
        <v>39</v>
      </c>
      <c r="Y211" s="318"/>
    </row>
    <row r="212" ht="15.75">
      <c r="Y212" s="136"/>
    </row>
    <row r="213" spans="6:25" ht="15.75">
      <c r="F213" s="547" t="s">
        <v>1187</v>
      </c>
      <c r="G213" s="547"/>
      <c r="H213" s="547"/>
      <c r="I213" s="547"/>
      <c r="J213" s="547"/>
      <c r="Y213" s="136"/>
    </row>
    <row r="214" spans="4:25" ht="15.75">
      <c r="D214" s="546" t="s">
        <v>1182</v>
      </c>
      <c r="E214" s="546"/>
      <c r="F214" s="546"/>
      <c r="G214" s="546"/>
      <c r="H214" s="546"/>
      <c r="I214" s="546"/>
      <c r="J214" s="546"/>
      <c r="Y214" s="136"/>
    </row>
    <row r="215" spans="6:25" ht="15.75">
      <c r="F215" s="546" t="s">
        <v>1183</v>
      </c>
      <c r="G215" s="546"/>
      <c r="H215" s="546"/>
      <c r="I215" s="546"/>
      <c r="J215" s="546"/>
      <c r="Y215" s="136"/>
    </row>
    <row r="216" spans="6:25" ht="15.75">
      <c r="F216" s="546" t="s">
        <v>1184</v>
      </c>
      <c r="G216" s="546"/>
      <c r="H216" s="546"/>
      <c r="I216" s="546"/>
      <c r="J216" s="546"/>
      <c r="Y216" s="136"/>
    </row>
    <row r="217" spans="6:25" ht="15.75">
      <c r="F217" s="546" t="s">
        <v>1185</v>
      </c>
      <c r="G217" s="546"/>
      <c r="H217" s="546"/>
      <c r="I217" s="546"/>
      <c r="J217" s="546"/>
      <c r="Y217" s="136"/>
    </row>
    <row r="218" spans="6:25" ht="15.75">
      <c r="F218" s="546" t="s">
        <v>1186</v>
      </c>
      <c r="G218" s="546"/>
      <c r="H218" s="546"/>
      <c r="I218" s="546"/>
      <c r="J218" s="546"/>
      <c r="Y218" s="136"/>
    </row>
    <row r="219" spans="6:25" ht="15.75">
      <c r="F219" s="3"/>
      <c r="G219" s="3"/>
      <c r="Y219" s="136"/>
    </row>
    <row r="220" ht="15.75">
      <c r="Y220" s="136"/>
    </row>
    <row r="221" ht="15.75">
      <c r="Y221" s="136"/>
    </row>
    <row r="222" ht="15.75">
      <c r="Y222" s="136"/>
    </row>
    <row r="223" ht="15.75">
      <c r="Y223" s="136"/>
    </row>
    <row r="224" ht="15.75">
      <c r="Y224" s="136"/>
    </row>
    <row r="225" ht="15.75">
      <c r="Y225" s="136"/>
    </row>
    <row r="226" ht="15.75">
      <c r="Y226" s="136"/>
    </row>
    <row r="227" ht="15.75">
      <c r="Y227" s="136"/>
    </row>
    <row r="228" ht="15.75">
      <c r="Y228" s="136"/>
    </row>
    <row r="229" ht="15.75">
      <c r="Y229" s="136"/>
    </row>
    <row r="230" ht="15.75">
      <c r="Y230" s="136"/>
    </row>
    <row r="231" ht="15.75">
      <c r="Y231" s="136"/>
    </row>
  </sheetData>
  <sheetProtection/>
  <mergeCells count="30">
    <mergeCell ref="J4:J6"/>
    <mergeCell ref="K4:K6"/>
    <mergeCell ref="L4:L6"/>
    <mergeCell ref="M4:M6"/>
    <mergeCell ref="P5:Q5"/>
    <mergeCell ref="R5:S5"/>
    <mergeCell ref="V4:V6"/>
    <mergeCell ref="W4:W6"/>
    <mergeCell ref="X4:X6"/>
    <mergeCell ref="Y4:Y6"/>
    <mergeCell ref="P4:S4"/>
    <mergeCell ref="T4:U5"/>
    <mergeCell ref="G4:G6"/>
    <mergeCell ref="H4:I4"/>
    <mergeCell ref="H5:H6"/>
    <mergeCell ref="I5:I6"/>
    <mergeCell ref="A4:A6"/>
    <mergeCell ref="B4:B6"/>
    <mergeCell ref="C4:E6"/>
    <mergeCell ref="F4:F6"/>
    <mergeCell ref="A1:Y1"/>
    <mergeCell ref="N4:N6"/>
    <mergeCell ref="O4:O6"/>
    <mergeCell ref="F218:J218"/>
    <mergeCell ref="F213:J213"/>
    <mergeCell ref="D214:J214"/>
    <mergeCell ref="F215:J215"/>
    <mergeCell ref="F216:J216"/>
    <mergeCell ref="F217:J217"/>
    <mergeCell ref="B3:I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6"/>
  <sheetViews>
    <sheetView tabSelected="1" zoomScale="85" zoomScaleNormal="85" zoomScalePageLayoutView="0" workbookViewId="0" topLeftCell="A79">
      <selection activeCell="AA4" sqref="AA4"/>
    </sheetView>
  </sheetViews>
  <sheetFormatPr defaultColWidth="8.796875" defaultRowHeight="15"/>
  <cols>
    <col min="1" max="1" width="5.5" style="3" customWidth="1"/>
    <col min="2" max="2" width="11.69921875" style="20" customWidth="1"/>
    <col min="3" max="3" width="6.09765625" style="20" customWidth="1"/>
    <col min="4" max="5" width="8.8984375" style="3" customWidth="1"/>
    <col min="6" max="6" width="15.3984375" style="3" customWidth="1"/>
    <col min="7" max="7" width="5.69921875" style="3" customWidth="1"/>
    <col min="8" max="8" width="14.09765625" style="3" customWidth="1"/>
    <col min="9" max="9" width="11.3984375" style="3" customWidth="1"/>
    <col min="10" max="11" width="12.59765625" style="3" customWidth="1"/>
    <col min="12" max="15" width="5" style="3" customWidth="1"/>
    <col min="16" max="17" width="6.3984375" style="76" customWidth="1"/>
    <col min="18" max="18" width="5" style="3" customWidth="1"/>
    <col min="19" max="19" width="4.09765625" style="76" customWidth="1"/>
    <col min="20" max="20" width="6.69921875" style="76" customWidth="1"/>
    <col min="21" max="21" width="7.3984375" style="529" customWidth="1"/>
    <col min="22" max="25" width="0" style="170" hidden="1" customWidth="1"/>
    <col min="26" max="16384" width="9" style="3" customWidth="1"/>
  </cols>
  <sheetData>
    <row r="1" spans="2:22" ht="39.75" customHeight="1">
      <c r="B1" s="571" t="s">
        <v>1617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</row>
    <row r="2" spans="2:25" s="540" customFormat="1" ht="23.25" customHeight="1"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41" t="s">
        <v>1495</v>
      </c>
      <c r="V2" s="527"/>
      <c r="W2" s="537"/>
      <c r="X2" s="537"/>
      <c r="Y2" s="537"/>
    </row>
    <row r="3" spans="1:25" s="4" customFormat="1" ht="23.25" customHeight="1">
      <c r="A3" s="553" t="s">
        <v>0</v>
      </c>
      <c r="B3" s="574" t="s">
        <v>167</v>
      </c>
      <c r="C3" s="574" t="s">
        <v>168</v>
      </c>
      <c r="D3" s="552" t="s">
        <v>169</v>
      </c>
      <c r="E3" s="552"/>
      <c r="F3" s="552" t="s">
        <v>3</v>
      </c>
      <c r="G3" s="552" t="s">
        <v>171</v>
      </c>
      <c r="H3" s="552" t="s">
        <v>4</v>
      </c>
      <c r="I3" s="552" t="s">
        <v>172</v>
      </c>
      <c r="J3" s="552" t="s">
        <v>1190</v>
      </c>
      <c r="K3" s="552" t="s">
        <v>1191</v>
      </c>
      <c r="L3" s="552" t="s">
        <v>173</v>
      </c>
      <c r="M3" s="552"/>
      <c r="N3" s="552"/>
      <c r="O3" s="552"/>
      <c r="P3" s="569" t="s">
        <v>5</v>
      </c>
      <c r="Q3" s="569"/>
      <c r="R3" s="552" t="s">
        <v>174</v>
      </c>
      <c r="S3" s="569" t="s">
        <v>175</v>
      </c>
      <c r="T3" s="569" t="s">
        <v>176</v>
      </c>
      <c r="U3" s="569" t="s">
        <v>177</v>
      </c>
      <c r="V3" s="25"/>
      <c r="W3" s="25"/>
      <c r="X3" s="25"/>
      <c r="Y3" s="25"/>
    </row>
    <row r="4" spans="1:25" s="4" customFormat="1" ht="19.5" customHeight="1">
      <c r="A4" s="553"/>
      <c r="B4" s="574"/>
      <c r="C4" s="574"/>
      <c r="D4" s="552" t="s">
        <v>1</v>
      </c>
      <c r="E4" s="552" t="s">
        <v>170</v>
      </c>
      <c r="F4" s="552"/>
      <c r="G4" s="552"/>
      <c r="H4" s="552"/>
      <c r="I4" s="552"/>
      <c r="J4" s="552"/>
      <c r="K4" s="552"/>
      <c r="L4" s="552" t="s">
        <v>190</v>
      </c>
      <c r="M4" s="552"/>
      <c r="N4" s="552" t="s">
        <v>191</v>
      </c>
      <c r="O4" s="552"/>
      <c r="P4" s="569"/>
      <c r="Q4" s="569"/>
      <c r="R4" s="552"/>
      <c r="S4" s="569"/>
      <c r="T4" s="569"/>
      <c r="U4" s="569"/>
      <c r="V4" s="25"/>
      <c r="W4" s="25"/>
      <c r="X4" s="25"/>
      <c r="Y4" s="25"/>
    </row>
    <row r="5" spans="1:25" s="4" customFormat="1" ht="12.75" customHeight="1">
      <c r="A5" s="553"/>
      <c r="B5" s="574"/>
      <c r="C5" s="574"/>
      <c r="D5" s="552"/>
      <c r="E5" s="552"/>
      <c r="F5" s="552"/>
      <c r="G5" s="552"/>
      <c r="H5" s="552"/>
      <c r="I5" s="552"/>
      <c r="J5" s="552"/>
      <c r="K5" s="552"/>
      <c r="L5" s="1" t="s">
        <v>189</v>
      </c>
      <c r="M5" s="1" t="s">
        <v>2</v>
      </c>
      <c r="N5" s="1" t="s">
        <v>189</v>
      </c>
      <c r="O5" s="1" t="s">
        <v>2</v>
      </c>
      <c r="P5" s="77" t="s">
        <v>189</v>
      </c>
      <c r="Q5" s="77" t="s">
        <v>1155</v>
      </c>
      <c r="R5" s="552"/>
      <c r="S5" s="569"/>
      <c r="T5" s="569"/>
      <c r="U5" s="569"/>
      <c r="V5" s="25"/>
      <c r="W5" s="25"/>
      <c r="X5" s="25"/>
      <c r="Y5" s="25"/>
    </row>
    <row r="6" spans="1:25" s="4" customFormat="1" ht="12.75" customHeight="1">
      <c r="A6" s="115">
        <v>1</v>
      </c>
      <c r="B6" s="178">
        <v>2</v>
      </c>
      <c r="C6" s="178">
        <v>3</v>
      </c>
      <c r="D6" s="178">
        <v>4</v>
      </c>
      <c r="E6" s="178">
        <v>5</v>
      </c>
      <c r="F6" s="178">
        <v>6</v>
      </c>
      <c r="G6" s="178">
        <v>7</v>
      </c>
      <c r="H6" s="178">
        <v>8</v>
      </c>
      <c r="I6" s="178">
        <v>9</v>
      </c>
      <c r="J6" s="178">
        <v>10</v>
      </c>
      <c r="K6" s="178">
        <v>11</v>
      </c>
      <c r="L6" s="178">
        <v>12</v>
      </c>
      <c r="M6" s="178">
        <v>13</v>
      </c>
      <c r="N6" s="178">
        <v>14</v>
      </c>
      <c r="O6" s="178">
        <v>15</v>
      </c>
      <c r="P6" s="178">
        <v>16</v>
      </c>
      <c r="Q6" s="178">
        <v>17</v>
      </c>
      <c r="R6" s="178">
        <v>18</v>
      </c>
      <c r="S6" s="178">
        <v>19</v>
      </c>
      <c r="T6" s="178">
        <v>20</v>
      </c>
      <c r="U6" s="178">
        <v>21</v>
      </c>
      <c r="V6" s="25"/>
      <c r="W6" s="25"/>
      <c r="X6" s="25"/>
      <c r="Y6" s="25"/>
    </row>
    <row r="7" spans="1:25" s="4" customFormat="1" ht="18" customHeight="1">
      <c r="A7" s="582" t="s">
        <v>1496</v>
      </c>
      <c r="B7" s="583"/>
      <c r="C7" s="583"/>
      <c r="D7" s="583"/>
      <c r="E7" s="583"/>
      <c r="F7" s="583"/>
      <c r="G7" s="584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25"/>
      <c r="W7" s="25"/>
      <c r="X7" s="25"/>
      <c r="Y7" s="25"/>
    </row>
    <row r="8" spans="1:25" s="4" customFormat="1" ht="18" customHeight="1">
      <c r="A8" s="581" t="s">
        <v>1616</v>
      </c>
      <c r="B8" s="581"/>
      <c r="C8" s="581"/>
      <c r="D8" s="581"/>
      <c r="E8" s="581"/>
      <c r="F8" s="581"/>
      <c r="G8" s="581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25"/>
      <c r="W8" s="25"/>
      <c r="X8" s="25"/>
      <c r="Y8" s="25"/>
    </row>
    <row r="9" spans="1:25" s="409" customFormat="1" ht="33" customHeight="1">
      <c r="A9" s="367">
        <v>1</v>
      </c>
      <c r="B9" s="369" t="s">
        <v>29</v>
      </c>
      <c r="C9" s="369" t="s">
        <v>30</v>
      </c>
      <c r="D9" s="370"/>
      <c r="E9" s="371" t="s">
        <v>31</v>
      </c>
      <c r="F9" s="370" t="s">
        <v>33</v>
      </c>
      <c r="G9" s="370" t="s">
        <v>14</v>
      </c>
      <c r="H9" s="370" t="s">
        <v>24</v>
      </c>
      <c r="I9" s="370" t="s">
        <v>32</v>
      </c>
      <c r="J9" s="510" t="s">
        <v>1511</v>
      </c>
      <c r="K9" s="510" t="s">
        <v>1512</v>
      </c>
      <c r="L9" s="370">
        <v>10</v>
      </c>
      <c r="M9" s="370">
        <v>10</v>
      </c>
      <c r="N9" s="370">
        <v>10</v>
      </c>
      <c r="O9" s="370">
        <v>9</v>
      </c>
      <c r="P9" s="370">
        <v>8.75</v>
      </c>
      <c r="Q9" s="370">
        <v>9</v>
      </c>
      <c r="R9" s="370">
        <v>3</v>
      </c>
      <c r="S9" s="370"/>
      <c r="T9" s="370">
        <f aca="true" t="shared" si="0" ref="T9:T56">(SUM(L9:O9)/2+P9*2+Q9*2+R9+S9)</f>
        <v>58</v>
      </c>
      <c r="U9" s="534"/>
      <c r="V9" s="367"/>
      <c r="W9" s="367"/>
      <c r="X9" s="367"/>
      <c r="Y9" s="367"/>
    </row>
    <row r="10" spans="1:25" s="409" customFormat="1" ht="33" customHeight="1">
      <c r="A10" s="367">
        <v>2</v>
      </c>
      <c r="B10" s="375" t="s">
        <v>366</v>
      </c>
      <c r="C10" s="375" t="s">
        <v>521</v>
      </c>
      <c r="D10" s="376"/>
      <c r="E10" s="522" t="s">
        <v>504</v>
      </c>
      <c r="F10" s="377" t="s">
        <v>451</v>
      </c>
      <c r="G10" s="376" t="s">
        <v>6</v>
      </c>
      <c r="H10" s="378" t="s">
        <v>452</v>
      </c>
      <c r="I10" s="378" t="s">
        <v>718</v>
      </c>
      <c r="J10" s="191" t="s">
        <v>1266</v>
      </c>
      <c r="K10" s="191" t="s">
        <v>1267</v>
      </c>
      <c r="L10" s="376">
        <v>10</v>
      </c>
      <c r="M10" s="376">
        <v>9</v>
      </c>
      <c r="N10" s="376">
        <v>10</v>
      </c>
      <c r="O10" s="376">
        <v>9</v>
      </c>
      <c r="P10" s="376">
        <v>9</v>
      </c>
      <c r="Q10" s="376">
        <v>8.25</v>
      </c>
      <c r="R10" s="376">
        <v>3</v>
      </c>
      <c r="S10" s="367"/>
      <c r="T10" s="370">
        <f t="shared" si="0"/>
        <v>56.5</v>
      </c>
      <c r="U10" s="533"/>
      <c r="V10" s="367"/>
      <c r="W10" s="367"/>
      <c r="X10" s="367"/>
      <c r="Y10" s="367"/>
    </row>
    <row r="11" spans="1:25" s="409" customFormat="1" ht="33" customHeight="1">
      <c r="A11" s="367">
        <v>3</v>
      </c>
      <c r="B11" s="381" t="s">
        <v>467</v>
      </c>
      <c r="C11" s="381" t="s">
        <v>468</v>
      </c>
      <c r="D11" s="378"/>
      <c r="E11" s="378" t="s">
        <v>469</v>
      </c>
      <c r="F11" s="381" t="s">
        <v>451</v>
      </c>
      <c r="G11" s="378" t="s">
        <v>251</v>
      </c>
      <c r="H11" s="378" t="s">
        <v>452</v>
      </c>
      <c r="I11" s="378" t="s">
        <v>713</v>
      </c>
      <c r="J11" s="191" t="s">
        <v>1238</v>
      </c>
      <c r="K11" s="191" t="s">
        <v>1239</v>
      </c>
      <c r="L11" s="376">
        <v>9</v>
      </c>
      <c r="M11" s="376">
        <v>9</v>
      </c>
      <c r="N11" s="376">
        <v>10</v>
      </c>
      <c r="O11" s="376">
        <v>9</v>
      </c>
      <c r="P11" s="376">
        <v>9</v>
      </c>
      <c r="Q11" s="376">
        <v>8.25</v>
      </c>
      <c r="R11" s="376">
        <v>3</v>
      </c>
      <c r="S11" s="367"/>
      <c r="T11" s="370">
        <f t="shared" si="0"/>
        <v>56</v>
      </c>
      <c r="U11" s="534"/>
      <c r="V11" s="367"/>
      <c r="W11" s="367"/>
      <c r="X11" s="367"/>
      <c r="Y11" s="367"/>
    </row>
    <row r="12" spans="1:25" s="409" customFormat="1" ht="33" customHeight="1">
      <c r="A12" s="367">
        <v>4</v>
      </c>
      <c r="B12" s="369" t="s">
        <v>113</v>
      </c>
      <c r="C12" s="369" t="s">
        <v>114</v>
      </c>
      <c r="D12" s="370" t="s">
        <v>115</v>
      </c>
      <c r="E12" s="370"/>
      <c r="F12" s="370" t="s">
        <v>81</v>
      </c>
      <c r="G12" s="530" t="s">
        <v>42</v>
      </c>
      <c r="H12" s="370" t="s">
        <v>84</v>
      </c>
      <c r="I12" s="370" t="s">
        <v>116</v>
      </c>
      <c r="J12" s="177" t="s">
        <v>1582</v>
      </c>
      <c r="K12" s="177" t="s">
        <v>1583</v>
      </c>
      <c r="L12" s="370">
        <v>10</v>
      </c>
      <c r="M12" s="370">
        <v>10</v>
      </c>
      <c r="N12" s="370">
        <v>10</v>
      </c>
      <c r="O12" s="370">
        <v>9</v>
      </c>
      <c r="P12" s="370">
        <v>9</v>
      </c>
      <c r="Q12" s="370">
        <v>9</v>
      </c>
      <c r="R12" s="370"/>
      <c r="S12" s="370"/>
      <c r="T12" s="370">
        <f t="shared" si="0"/>
        <v>55.5</v>
      </c>
      <c r="U12" s="533"/>
      <c r="V12" s="367"/>
      <c r="W12" s="367" t="s">
        <v>1318</v>
      </c>
      <c r="X12" s="367" t="s">
        <v>1586</v>
      </c>
      <c r="Y12" s="367" t="s">
        <v>1587</v>
      </c>
    </row>
    <row r="13" spans="1:25" s="409" customFormat="1" ht="33" customHeight="1">
      <c r="A13" s="367">
        <v>5</v>
      </c>
      <c r="B13" s="381" t="s">
        <v>465</v>
      </c>
      <c r="C13" s="381" t="s">
        <v>466</v>
      </c>
      <c r="D13" s="378"/>
      <c r="E13" s="382">
        <v>39571</v>
      </c>
      <c r="F13" s="381" t="s">
        <v>451</v>
      </c>
      <c r="G13" s="378" t="s">
        <v>251</v>
      </c>
      <c r="H13" s="378" t="s">
        <v>452</v>
      </c>
      <c r="I13" s="378" t="s">
        <v>730</v>
      </c>
      <c r="J13" s="191" t="s">
        <v>1248</v>
      </c>
      <c r="K13" s="191" t="s">
        <v>1249</v>
      </c>
      <c r="L13" s="376">
        <v>8</v>
      </c>
      <c r="M13" s="376">
        <v>8</v>
      </c>
      <c r="N13" s="376">
        <v>9</v>
      </c>
      <c r="O13" s="376">
        <v>9</v>
      </c>
      <c r="P13" s="376">
        <v>8.75</v>
      </c>
      <c r="Q13" s="376">
        <v>8.75</v>
      </c>
      <c r="R13" s="376">
        <v>3</v>
      </c>
      <c r="S13" s="367"/>
      <c r="T13" s="370">
        <f t="shared" si="0"/>
        <v>55</v>
      </c>
      <c r="U13" s="533"/>
      <c r="V13" s="367"/>
      <c r="W13" s="518">
        <f aca="true" t="shared" si="1" ref="W13:W56">(P13+Q13)</f>
        <v>17.5</v>
      </c>
      <c r="X13" s="518">
        <f aca="true" t="shared" si="2" ref="X13:X56">(N13+O13)</f>
        <v>18</v>
      </c>
      <c r="Y13" s="518">
        <f aca="true" t="shared" si="3" ref="Y13:Y56">(L13+M13)</f>
        <v>16</v>
      </c>
    </row>
    <row r="14" spans="1:25" s="409" customFormat="1" ht="33" customHeight="1">
      <c r="A14" s="367">
        <v>6</v>
      </c>
      <c r="B14" s="369" t="s">
        <v>16</v>
      </c>
      <c r="C14" s="369" t="s">
        <v>78</v>
      </c>
      <c r="D14" s="370"/>
      <c r="E14" s="371" t="s">
        <v>79</v>
      </c>
      <c r="F14" s="370" t="s">
        <v>76</v>
      </c>
      <c r="G14" s="370" t="s">
        <v>6</v>
      </c>
      <c r="H14" s="370" t="s">
        <v>9</v>
      </c>
      <c r="I14" s="370" t="s">
        <v>17</v>
      </c>
      <c r="J14" s="510" t="s">
        <v>1509</v>
      </c>
      <c r="K14" s="510" t="s">
        <v>1510</v>
      </c>
      <c r="L14" s="370">
        <v>10</v>
      </c>
      <c r="M14" s="370">
        <v>9</v>
      </c>
      <c r="N14" s="370">
        <v>9</v>
      </c>
      <c r="O14" s="370">
        <v>9</v>
      </c>
      <c r="P14" s="370">
        <v>9</v>
      </c>
      <c r="Q14" s="370">
        <v>7.75</v>
      </c>
      <c r="R14" s="370">
        <v>3</v>
      </c>
      <c r="S14" s="370"/>
      <c r="T14" s="370">
        <f t="shared" si="0"/>
        <v>55</v>
      </c>
      <c r="U14" s="534"/>
      <c r="V14" s="518"/>
      <c r="W14" s="518">
        <f t="shared" si="1"/>
        <v>16.75</v>
      </c>
      <c r="X14" s="518">
        <f t="shared" si="2"/>
        <v>18</v>
      </c>
      <c r="Y14" s="518">
        <f t="shared" si="3"/>
        <v>19</v>
      </c>
    </row>
    <row r="15" spans="1:25" s="409" customFormat="1" ht="33" customHeight="1">
      <c r="A15" s="367">
        <v>7</v>
      </c>
      <c r="B15" s="383" t="s">
        <v>638</v>
      </c>
      <c r="C15" s="369" t="s">
        <v>639</v>
      </c>
      <c r="D15" s="371" t="s">
        <v>162</v>
      </c>
      <c r="E15" s="379"/>
      <c r="F15" s="384" t="s">
        <v>628</v>
      </c>
      <c r="G15" s="370" t="s">
        <v>6</v>
      </c>
      <c r="H15" s="370" t="s">
        <v>609</v>
      </c>
      <c r="I15" s="379" t="s">
        <v>640</v>
      </c>
      <c r="J15" s="140" t="s">
        <v>1472</v>
      </c>
      <c r="K15" s="140" t="s">
        <v>1473</v>
      </c>
      <c r="L15" s="370">
        <v>10</v>
      </c>
      <c r="M15" s="370">
        <v>10</v>
      </c>
      <c r="N15" s="370">
        <v>10</v>
      </c>
      <c r="O15" s="370">
        <v>9</v>
      </c>
      <c r="P15" s="370">
        <v>7.5</v>
      </c>
      <c r="Q15" s="370">
        <v>8.5</v>
      </c>
      <c r="R15" s="385">
        <v>3</v>
      </c>
      <c r="S15" s="370"/>
      <c r="T15" s="370">
        <f t="shared" si="0"/>
        <v>54.5</v>
      </c>
      <c r="U15" s="534"/>
      <c r="V15" s="367"/>
      <c r="W15" s="518">
        <f t="shared" si="1"/>
        <v>16</v>
      </c>
      <c r="X15" s="518">
        <f t="shared" si="2"/>
        <v>19</v>
      </c>
      <c r="Y15" s="518">
        <f t="shared" si="3"/>
        <v>20</v>
      </c>
    </row>
    <row r="16" spans="1:25" s="409" customFormat="1" ht="33" customHeight="1">
      <c r="A16" s="367">
        <v>8</v>
      </c>
      <c r="B16" s="519" t="s">
        <v>486</v>
      </c>
      <c r="C16" s="519" t="s">
        <v>487</v>
      </c>
      <c r="D16" s="367"/>
      <c r="E16" s="520" t="s">
        <v>488</v>
      </c>
      <c r="F16" s="521" t="s">
        <v>447</v>
      </c>
      <c r="G16" s="367" t="s">
        <v>251</v>
      </c>
      <c r="H16" s="370" t="s">
        <v>448</v>
      </c>
      <c r="I16" s="370" t="s">
        <v>1158</v>
      </c>
      <c r="J16" s="197" t="s">
        <v>1229</v>
      </c>
      <c r="K16" s="197" t="s">
        <v>1230</v>
      </c>
      <c r="L16" s="367">
        <v>10</v>
      </c>
      <c r="M16" s="367">
        <v>10</v>
      </c>
      <c r="N16" s="367">
        <v>9</v>
      </c>
      <c r="O16" s="367">
        <v>9</v>
      </c>
      <c r="P16" s="367">
        <v>9</v>
      </c>
      <c r="Q16" s="367">
        <v>7</v>
      </c>
      <c r="R16" s="367">
        <v>3</v>
      </c>
      <c r="S16" s="367"/>
      <c r="T16" s="370">
        <f t="shared" si="0"/>
        <v>54</v>
      </c>
      <c r="U16" s="533"/>
      <c r="V16" s="367"/>
      <c r="W16" s="518">
        <f t="shared" si="1"/>
        <v>16</v>
      </c>
      <c r="X16" s="518">
        <f t="shared" si="2"/>
        <v>18</v>
      </c>
      <c r="Y16" s="518">
        <f t="shared" si="3"/>
        <v>20</v>
      </c>
    </row>
    <row r="17" spans="1:25" s="409" customFormat="1" ht="33" customHeight="1">
      <c r="A17" s="367">
        <v>9</v>
      </c>
      <c r="B17" s="375" t="s">
        <v>520</v>
      </c>
      <c r="C17" s="375" t="s">
        <v>336</v>
      </c>
      <c r="D17" s="376"/>
      <c r="E17" s="386">
        <v>43227</v>
      </c>
      <c r="F17" s="377" t="s">
        <v>451</v>
      </c>
      <c r="G17" s="376" t="s">
        <v>6</v>
      </c>
      <c r="H17" s="378" t="s">
        <v>452</v>
      </c>
      <c r="I17" s="378" t="s">
        <v>718</v>
      </c>
      <c r="J17" s="191" t="s">
        <v>1254</v>
      </c>
      <c r="K17" s="191" t="s">
        <v>1255</v>
      </c>
      <c r="L17" s="376">
        <v>9</v>
      </c>
      <c r="M17" s="376">
        <v>9</v>
      </c>
      <c r="N17" s="376">
        <v>9</v>
      </c>
      <c r="O17" s="376">
        <v>9</v>
      </c>
      <c r="P17" s="376">
        <v>8</v>
      </c>
      <c r="Q17" s="376">
        <v>8.25</v>
      </c>
      <c r="R17" s="376">
        <v>3</v>
      </c>
      <c r="S17" s="367"/>
      <c r="T17" s="370">
        <f t="shared" si="0"/>
        <v>53.5</v>
      </c>
      <c r="U17" s="534"/>
      <c r="V17" s="367"/>
      <c r="W17" s="518">
        <f t="shared" si="1"/>
        <v>16.25</v>
      </c>
      <c r="X17" s="518">
        <f t="shared" si="2"/>
        <v>18</v>
      </c>
      <c r="Y17" s="518">
        <f t="shared" si="3"/>
        <v>18</v>
      </c>
    </row>
    <row r="18" spans="1:25" s="409" customFormat="1" ht="33" customHeight="1">
      <c r="A18" s="367">
        <v>10</v>
      </c>
      <c r="B18" s="369" t="s">
        <v>395</v>
      </c>
      <c r="C18" s="369" t="s">
        <v>393</v>
      </c>
      <c r="D18" s="389"/>
      <c r="E18" s="371" t="s">
        <v>323</v>
      </c>
      <c r="F18" s="370" t="s">
        <v>250</v>
      </c>
      <c r="G18" s="370" t="s">
        <v>6</v>
      </c>
      <c r="H18" s="370" t="s">
        <v>252</v>
      </c>
      <c r="I18" s="370" t="s">
        <v>396</v>
      </c>
      <c r="J18" s="177" t="s">
        <v>1355</v>
      </c>
      <c r="K18" s="177" t="s">
        <v>1356</v>
      </c>
      <c r="L18" s="370">
        <v>10</v>
      </c>
      <c r="M18" s="370">
        <v>9</v>
      </c>
      <c r="N18" s="370">
        <v>10</v>
      </c>
      <c r="O18" s="370">
        <v>10</v>
      </c>
      <c r="P18" s="370">
        <v>9.25</v>
      </c>
      <c r="Q18" s="370">
        <v>7.5</v>
      </c>
      <c r="R18" s="370"/>
      <c r="S18" s="370"/>
      <c r="T18" s="370">
        <f t="shared" si="0"/>
        <v>53</v>
      </c>
      <c r="U18" s="534"/>
      <c r="V18" s="367"/>
      <c r="W18" s="518">
        <f t="shared" si="1"/>
        <v>16.75</v>
      </c>
      <c r="X18" s="518">
        <f t="shared" si="2"/>
        <v>20</v>
      </c>
      <c r="Y18" s="518">
        <f t="shared" si="3"/>
        <v>19</v>
      </c>
    </row>
    <row r="19" spans="1:25" s="409" customFormat="1" ht="33" customHeight="1">
      <c r="A19" s="367">
        <v>11</v>
      </c>
      <c r="B19" s="390" t="s">
        <v>695</v>
      </c>
      <c r="C19" s="390" t="s">
        <v>696</v>
      </c>
      <c r="D19" s="523"/>
      <c r="E19" s="391" t="s">
        <v>697</v>
      </c>
      <c r="F19" s="368" t="s">
        <v>612</v>
      </c>
      <c r="G19" s="368" t="s">
        <v>6</v>
      </c>
      <c r="H19" s="368" t="s">
        <v>613</v>
      </c>
      <c r="I19" s="368" t="s">
        <v>624</v>
      </c>
      <c r="J19" s="140" t="s">
        <v>1448</v>
      </c>
      <c r="K19" s="140" t="s">
        <v>1439</v>
      </c>
      <c r="L19" s="368">
        <v>9</v>
      </c>
      <c r="M19" s="368">
        <v>9</v>
      </c>
      <c r="N19" s="368">
        <v>9</v>
      </c>
      <c r="O19" s="368">
        <v>9</v>
      </c>
      <c r="P19" s="368" t="s">
        <v>1157</v>
      </c>
      <c r="Q19" s="368" t="s">
        <v>1154</v>
      </c>
      <c r="R19" s="368">
        <v>3</v>
      </c>
      <c r="S19" s="368"/>
      <c r="T19" s="370">
        <f t="shared" si="0"/>
        <v>53</v>
      </c>
      <c r="U19" s="533"/>
      <c r="V19" s="367"/>
      <c r="W19" s="518">
        <f t="shared" si="1"/>
        <v>16</v>
      </c>
      <c r="X19" s="518">
        <f t="shared" si="2"/>
        <v>18</v>
      </c>
      <c r="Y19" s="518">
        <f t="shared" si="3"/>
        <v>18</v>
      </c>
    </row>
    <row r="20" spans="1:25" s="409" customFormat="1" ht="33" customHeight="1">
      <c r="A20" s="367">
        <v>12</v>
      </c>
      <c r="B20" s="369" t="s">
        <v>25</v>
      </c>
      <c r="C20" s="369" t="s">
        <v>399</v>
      </c>
      <c r="D20" s="370"/>
      <c r="E20" s="388">
        <v>39481</v>
      </c>
      <c r="F20" s="370" t="s">
        <v>401</v>
      </c>
      <c r="G20" s="370" t="s">
        <v>28</v>
      </c>
      <c r="H20" s="370" t="s">
        <v>292</v>
      </c>
      <c r="I20" s="370" t="s">
        <v>402</v>
      </c>
      <c r="J20" s="140" t="s">
        <v>1391</v>
      </c>
      <c r="K20" s="140" t="s">
        <v>1392</v>
      </c>
      <c r="L20" s="370">
        <v>9</v>
      </c>
      <c r="M20" s="370">
        <v>9</v>
      </c>
      <c r="N20" s="370">
        <v>10</v>
      </c>
      <c r="O20" s="370">
        <v>9</v>
      </c>
      <c r="P20" s="370">
        <v>9</v>
      </c>
      <c r="Q20" s="370">
        <v>6.75</v>
      </c>
      <c r="R20" s="370">
        <v>3</v>
      </c>
      <c r="S20" s="370"/>
      <c r="T20" s="370">
        <f t="shared" si="0"/>
        <v>53</v>
      </c>
      <c r="U20" s="533"/>
      <c r="V20" s="367"/>
      <c r="W20" s="518">
        <f t="shared" si="1"/>
        <v>15.75</v>
      </c>
      <c r="X20" s="518">
        <f t="shared" si="2"/>
        <v>19</v>
      </c>
      <c r="Y20" s="518">
        <f t="shared" si="3"/>
        <v>18</v>
      </c>
    </row>
    <row r="21" spans="1:25" s="409" customFormat="1" ht="33" customHeight="1">
      <c r="A21" s="367">
        <v>13</v>
      </c>
      <c r="B21" s="369" t="s">
        <v>656</v>
      </c>
      <c r="C21" s="369" t="s">
        <v>657</v>
      </c>
      <c r="D21" s="371" t="s">
        <v>658</v>
      </c>
      <c r="E21" s="388"/>
      <c r="F21" s="384" t="s">
        <v>628</v>
      </c>
      <c r="G21" s="370" t="s">
        <v>6</v>
      </c>
      <c r="H21" s="370" t="s">
        <v>609</v>
      </c>
      <c r="I21" s="379" t="s">
        <v>659</v>
      </c>
      <c r="J21" s="140" t="s">
        <v>1478</v>
      </c>
      <c r="K21" s="140" t="s">
        <v>1479</v>
      </c>
      <c r="L21" s="370">
        <v>10</v>
      </c>
      <c r="M21" s="370">
        <v>9</v>
      </c>
      <c r="N21" s="370">
        <v>10</v>
      </c>
      <c r="O21" s="370">
        <v>9</v>
      </c>
      <c r="P21" s="370">
        <v>9</v>
      </c>
      <c r="Q21" s="370">
        <v>6.5</v>
      </c>
      <c r="R21" s="385">
        <v>3</v>
      </c>
      <c r="S21" s="370"/>
      <c r="T21" s="370">
        <f t="shared" si="0"/>
        <v>53</v>
      </c>
      <c r="U21" s="534"/>
      <c r="V21" s="367"/>
      <c r="W21" s="518">
        <f t="shared" si="1"/>
        <v>15.5</v>
      </c>
      <c r="X21" s="518">
        <f t="shared" si="2"/>
        <v>19</v>
      </c>
      <c r="Y21" s="518">
        <f t="shared" si="3"/>
        <v>19</v>
      </c>
    </row>
    <row r="22" spans="1:25" s="409" customFormat="1" ht="33" customHeight="1">
      <c r="A22" s="367">
        <v>14</v>
      </c>
      <c r="B22" s="390" t="s">
        <v>698</v>
      </c>
      <c r="C22" s="390" t="s">
        <v>587</v>
      </c>
      <c r="D22" s="391" t="s">
        <v>660</v>
      </c>
      <c r="E22" s="368"/>
      <c r="F22" s="368" t="s">
        <v>612</v>
      </c>
      <c r="G22" s="368" t="s">
        <v>6</v>
      </c>
      <c r="H22" s="368" t="s">
        <v>613</v>
      </c>
      <c r="I22" s="368" t="s">
        <v>624</v>
      </c>
      <c r="J22" s="140" t="s">
        <v>1449</v>
      </c>
      <c r="K22" s="140" t="s">
        <v>1450</v>
      </c>
      <c r="L22" s="376">
        <v>9</v>
      </c>
      <c r="M22" s="376">
        <v>9</v>
      </c>
      <c r="N22" s="376">
        <v>9</v>
      </c>
      <c r="O22" s="376">
        <v>9</v>
      </c>
      <c r="P22" s="392">
        <v>8.25</v>
      </c>
      <c r="Q22" s="392">
        <v>7.5</v>
      </c>
      <c r="R22" s="376">
        <v>3</v>
      </c>
      <c r="S22" s="367"/>
      <c r="T22" s="370">
        <f t="shared" si="0"/>
        <v>52.5</v>
      </c>
      <c r="U22" s="533"/>
      <c r="V22" s="367"/>
      <c r="W22" s="518">
        <f t="shared" si="1"/>
        <v>15.75</v>
      </c>
      <c r="X22" s="518">
        <f t="shared" si="2"/>
        <v>18</v>
      </c>
      <c r="Y22" s="518">
        <f t="shared" si="3"/>
        <v>18</v>
      </c>
    </row>
    <row r="23" spans="1:25" s="409" customFormat="1" ht="33" customHeight="1">
      <c r="A23" s="367">
        <v>15</v>
      </c>
      <c r="B23" s="369" t="s">
        <v>86</v>
      </c>
      <c r="C23" s="369" t="s">
        <v>55</v>
      </c>
      <c r="D23" s="370"/>
      <c r="E23" s="370" t="s">
        <v>87</v>
      </c>
      <c r="F23" s="370" t="s">
        <v>41</v>
      </c>
      <c r="G23" s="530" t="s">
        <v>42</v>
      </c>
      <c r="H23" s="370" t="s">
        <v>84</v>
      </c>
      <c r="I23" s="370" t="s">
        <v>88</v>
      </c>
      <c r="J23" s="177" t="s">
        <v>1560</v>
      </c>
      <c r="K23" s="177" t="s">
        <v>1561</v>
      </c>
      <c r="L23" s="370">
        <v>10</v>
      </c>
      <c r="M23" s="370">
        <v>9</v>
      </c>
      <c r="N23" s="370">
        <v>9</v>
      </c>
      <c r="O23" s="370">
        <v>9</v>
      </c>
      <c r="P23" s="370">
        <v>9</v>
      </c>
      <c r="Q23" s="370">
        <v>7.75</v>
      </c>
      <c r="R23" s="370"/>
      <c r="S23" s="370"/>
      <c r="T23" s="370">
        <f t="shared" si="0"/>
        <v>52</v>
      </c>
      <c r="U23" s="534"/>
      <c r="V23" s="367"/>
      <c r="W23" s="518">
        <f t="shared" si="1"/>
        <v>16.75</v>
      </c>
      <c r="X23" s="518">
        <f t="shared" si="2"/>
        <v>18</v>
      </c>
      <c r="Y23" s="518">
        <f t="shared" si="3"/>
        <v>19</v>
      </c>
    </row>
    <row r="24" spans="1:25" s="408" customFormat="1" ht="33" customHeight="1">
      <c r="A24" s="367">
        <v>16</v>
      </c>
      <c r="B24" s="369" t="s">
        <v>92</v>
      </c>
      <c r="C24" s="369" t="s">
        <v>93</v>
      </c>
      <c r="D24" s="370" t="s">
        <v>94</v>
      </c>
      <c r="E24" s="370"/>
      <c r="F24" s="370" t="s">
        <v>81</v>
      </c>
      <c r="G24" s="370" t="s">
        <v>95</v>
      </c>
      <c r="H24" s="370" t="s">
        <v>84</v>
      </c>
      <c r="I24" s="370" t="s">
        <v>1168</v>
      </c>
      <c r="J24" s="510" t="s">
        <v>1564</v>
      </c>
      <c r="K24" s="510" t="s">
        <v>1565</v>
      </c>
      <c r="L24" s="370">
        <v>10</v>
      </c>
      <c r="M24" s="370">
        <v>9</v>
      </c>
      <c r="N24" s="370">
        <v>10</v>
      </c>
      <c r="O24" s="370">
        <v>9</v>
      </c>
      <c r="P24" s="370">
        <v>8.5</v>
      </c>
      <c r="Q24" s="370">
        <v>6.5</v>
      </c>
      <c r="R24" s="370">
        <v>3</v>
      </c>
      <c r="S24" s="370"/>
      <c r="T24" s="370">
        <f t="shared" si="0"/>
        <v>52</v>
      </c>
      <c r="U24" s="533"/>
      <c r="V24" s="367"/>
      <c r="W24" s="518">
        <f t="shared" si="1"/>
        <v>15</v>
      </c>
      <c r="X24" s="518">
        <f t="shared" si="2"/>
        <v>19</v>
      </c>
      <c r="Y24" s="518">
        <f t="shared" si="3"/>
        <v>19</v>
      </c>
    </row>
    <row r="25" spans="1:25" s="409" customFormat="1" ht="33" customHeight="1">
      <c r="A25" s="367">
        <v>17</v>
      </c>
      <c r="B25" s="381" t="s">
        <v>480</v>
      </c>
      <c r="C25" s="381" t="s">
        <v>158</v>
      </c>
      <c r="D25" s="378"/>
      <c r="E25" s="393" t="s">
        <v>481</v>
      </c>
      <c r="F25" s="381" t="s">
        <v>451</v>
      </c>
      <c r="G25" s="378" t="s">
        <v>251</v>
      </c>
      <c r="H25" s="378" t="s">
        <v>452</v>
      </c>
      <c r="I25" s="378" t="s">
        <v>716</v>
      </c>
      <c r="J25" s="191" t="s">
        <v>1262</v>
      </c>
      <c r="K25" s="191" t="s">
        <v>1263</v>
      </c>
      <c r="L25" s="376">
        <v>8</v>
      </c>
      <c r="M25" s="376">
        <v>8</v>
      </c>
      <c r="N25" s="376">
        <v>9</v>
      </c>
      <c r="O25" s="376">
        <v>9</v>
      </c>
      <c r="P25" s="376">
        <v>8</v>
      </c>
      <c r="Q25" s="376">
        <v>7.75</v>
      </c>
      <c r="R25" s="376">
        <v>3</v>
      </c>
      <c r="S25" s="367"/>
      <c r="T25" s="370">
        <f t="shared" si="0"/>
        <v>51.5</v>
      </c>
      <c r="U25" s="533"/>
      <c r="V25" s="367"/>
      <c r="W25" s="518">
        <f t="shared" si="1"/>
        <v>15.75</v>
      </c>
      <c r="X25" s="518">
        <f t="shared" si="2"/>
        <v>18</v>
      </c>
      <c r="Y25" s="518">
        <f t="shared" si="3"/>
        <v>16</v>
      </c>
    </row>
    <row r="26" spans="1:25" s="437" customFormat="1" ht="33" customHeight="1" thickBot="1">
      <c r="A26" s="367">
        <v>18</v>
      </c>
      <c r="B26" s="369" t="s">
        <v>100</v>
      </c>
      <c r="C26" s="369" t="s">
        <v>78</v>
      </c>
      <c r="D26" s="370"/>
      <c r="E26" s="388">
        <v>39577</v>
      </c>
      <c r="F26" s="370" t="s">
        <v>81</v>
      </c>
      <c r="G26" s="370" t="s">
        <v>49</v>
      </c>
      <c r="H26" s="370" t="s">
        <v>84</v>
      </c>
      <c r="I26" s="370" t="s">
        <v>88</v>
      </c>
      <c r="J26" s="177" t="s">
        <v>1568</v>
      </c>
      <c r="K26" s="177" t="s">
        <v>1569</v>
      </c>
      <c r="L26" s="370">
        <v>10</v>
      </c>
      <c r="M26" s="370">
        <v>9</v>
      </c>
      <c r="N26" s="370">
        <v>9</v>
      </c>
      <c r="O26" s="370">
        <v>9</v>
      </c>
      <c r="P26" s="370">
        <v>8.5</v>
      </c>
      <c r="Q26" s="370">
        <v>6.5</v>
      </c>
      <c r="R26" s="370">
        <v>3</v>
      </c>
      <c r="S26" s="370"/>
      <c r="T26" s="370">
        <f t="shared" si="0"/>
        <v>51.5</v>
      </c>
      <c r="U26" s="534"/>
      <c r="V26" s="367"/>
      <c r="W26" s="518">
        <f t="shared" si="1"/>
        <v>15</v>
      </c>
      <c r="X26" s="518">
        <f t="shared" si="2"/>
        <v>18</v>
      </c>
      <c r="Y26" s="518">
        <f t="shared" si="3"/>
        <v>19</v>
      </c>
    </row>
    <row r="27" spans="1:25" s="409" customFormat="1" ht="33" customHeight="1">
      <c r="A27" s="367">
        <v>19</v>
      </c>
      <c r="B27" s="383" t="s">
        <v>649</v>
      </c>
      <c r="C27" s="369" t="s">
        <v>646</v>
      </c>
      <c r="D27" s="370"/>
      <c r="E27" s="394" t="s">
        <v>650</v>
      </c>
      <c r="F27" s="384" t="s">
        <v>628</v>
      </c>
      <c r="G27" s="370" t="s">
        <v>6</v>
      </c>
      <c r="H27" s="370" t="s">
        <v>609</v>
      </c>
      <c r="I27" s="379" t="s">
        <v>651</v>
      </c>
      <c r="J27" s="140" t="s">
        <v>1476</v>
      </c>
      <c r="K27" s="140" t="s">
        <v>1477</v>
      </c>
      <c r="L27" s="370">
        <v>10</v>
      </c>
      <c r="M27" s="370">
        <v>9</v>
      </c>
      <c r="N27" s="370">
        <v>9</v>
      </c>
      <c r="O27" s="370">
        <v>9</v>
      </c>
      <c r="P27" s="370">
        <v>8.75</v>
      </c>
      <c r="Q27" s="370">
        <v>6.25</v>
      </c>
      <c r="R27" s="385">
        <v>3</v>
      </c>
      <c r="S27" s="370"/>
      <c r="T27" s="370">
        <f t="shared" si="0"/>
        <v>51.5</v>
      </c>
      <c r="U27" s="534"/>
      <c r="V27" s="367"/>
      <c r="W27" s="518">
        <f t="shared" si="1"/>
        <v>15</v>
      </c>
      <c r="X27" s="518">
        <f t="shared" si="2"/>
        <v>18</v>
      </c>
      <c r="Y27" s="518">
        <f t="shared" si="3"/>
        <v>19</v>
      </c>
    </row>
    <row r="28" spans="1:25" s="409" customFormat="1" ht="33" customHeight="1">
      <c r="A28" s="367">
        <v>20</v>
      </c>
      <c r="B28" s="461" t="s">
        <v>678</v>
      </c>
      <c r="C28" s="390" t="s">
        <v>679</v>
      </c>
      <c r="D28" s="391" t="s">
        <v>680</v>
      </c>
      <c r="E28" s="462"/>
      <c r="F28" s="462" t="s">
        <v>628</v>
      </c>
      <c r="G28" s="368" t="s">
        <v>6</v>
      </c>
      <c r="H28" s="368" t="s">
        <v>609</v>
      </c>
      <c r="I28" s="462" t="s">
        <v>640</v>
      </c>
      <c r="J28" s="140" t="s">
        <v>1482</v>
      </c>
      <c r="K28" s="140" t="s">
        <v>1483</v>
      </c>
      <c r="L28" s="367">
        <v>10</v>
      </c>
      <c r="M28" s="367">
        <v>9</v>
      </c>
      <c r="N28" s="367">
        <v>10</v>
      </c>
      <c r="O28" s="367">
        <v>9</v>
      </c>
      <c r="P28" s="367">
        <v>7.75</v>
      </c>
      <c r="Q28" s="367">
        <v>6.5</v>
      </c>
      <c r="R28" s="367">
        <v>3</v>
      </c>
      <c r="S28" s="367"/>
      <c r="T28" s="370">
        <f t="shared" si="0"/>
        <v>50.5</v>
      </c>
      <c r="U28" s="533"/>
      <c r="V28" s="367"/>
      <c r="W28" s="518">
        <f t="shared" si="1"/>
        <v>14.25</v>
      </c>
      <c r="X28" s="518">
        <f t="shared" si="2"/>
        <v>19</v>
      </c>
      <c r="Y28" s="518">
        <f t="shared" si="3"/>
        <v>19</v>
      </c>
    </row>
    <row r="29" spans="1:25" s="409" customFormat="1" ht="33" customHeight="1">
      <c r="A29" s="367">
        <v>21</v>
      </c>
      <c r="B29" s="369" t="s">
        <v>385</v>
      </c>
      <c r="C29" s="369" t="s">
        <v>118</v>
      </c>
      <c r="D29" s="371" t="s">
        <v>386</v>
      </c>
      <c r="E29" s="370"/>
      <c r="F29" s="370" t="s">
        <v>250</v>
      </c>
      <c r="G29" s="370" t="s">
        <v>6</v>
      </c>
      <c r="H29" s="370" t="s">
        <v>252</v>
      </c>
      <c r="I29" s="370" t="s">
        <v>387</v>
      </c>
      <c r="J29" s="140" t="s">
        <v>1351</v>
      </c>
      <c r="K29" s="140" t="s">
        <v>1352</v>
      </c>
      <c r="L29" s="370">
        <v>9</v>
      </c>
      <c r="M29" s="370">
        <v>8</v>
      </c>
      <c r="N29" s="370">
        <v>8</v>
      </c>
      <c r="O29" s="370">
        <v>9</v>
      </c>
      <c r="P29" s="370">
        <v>8.75</v>
      </c>
      <c r="Q29" s="370">
        <v>7.75</v>
      </c>
      <c r="R29" s="370"/>
      <c r="S29" s="370"/>
      <c r="T29" s="370">
        <f t="shared" si="0"/>
        <v>50</v>
      </c>
      <c r="U29" s="534"/>
      <c r="V29" s="518"/>
      <c r="W29" s="518">
        <f t="shared" si="1"/>
        <v>16.5</v>
      </c>
      <c r="X29" s="518">
        <f t="shared" si="2"/>
        <v>17</v>
      </c>
      <c r="Y29" s="518">
        <f t="shared" si="3"/>
        <v>17</v>
      </c>
    </row>
    <row r="30" spans="1:25" s="410" customFormat="1" ht="33" customHeight="1">
      <c r="A30" s="367">
        <v>22</v>
      </c>
      <c r="B30" s="369" t="s">
        <v>478</v>
      </c>
      <c r="C30" s="369" t="s">
        <v>158</v>
      </c>
      <c r="D30" s="371" t="s">
        <v>479</v>
      </c>
      <c r="E30" s="370"/>
      <c r="F30" s="369" t="s">
        <v>443</v>
      </c>
      <c r="G30" s="370" t="s">
        <v>251</v>
      </c>
      <c r="H30" s="370" t="s">
        <v>444</v>
      </c>
      <c r="I30" s="370" t="s">
        <v>715</v>
      </c>
      <c r="J30" s="512" t="s">
        <v>1213</v>
      </c>
      <c r="K30" s="512" t="s">
        <v>1214</v>
      </c>
      <c r="L30" s="367">
        <v>10</v>
      </c>
      <c r="M30" s="367">
        <v>10</v>
      </c>
      <c r="N30" s="367">
        <v>10</v>
      </c>
      <c r="O30" s="367">
        <v>9</v>
      </c>
      <c r="P30" s="367">
        <v>8.75</v>
      </c>
      <c r="Q30" s="367">
        <v>6.5</v>
      </c>
      <c r="R30" s="367"/>
      <c r="S30" s="367"/>
      <c r="T30" s="370">
        <f t="shared" si="0"/>
        <v>50</v>
      </c>
      <c r="U30" s="534"/>
      <c r="V30" s="518"/>
      <c r="W30" s="518">
        <f t="shared" si="1"/>
        <v>15.25</v>
      </c>
      <c r="X30" s="518">
        <f t="shared" si="2"/>
        <v>19</v>
      </c>
      <c r="Y30" s="518">
        <f t="shared" si="3"/>
        <v>20</v>
      </c>
    </row>
    <row r="31" spans="1:25" s="408" customFormat="1" ht="33" customHeight="1">
      <c r="A31" s="367">
        <v>23</v>
      </c>
      <c r="B31" s="397" t="s">
        <v>583</v>
      </c>
      <c r="C31" s="397" t="s">
        <v>584</v>
      </c>
      <c r="D31" s="376"/>
      <c r="E31" s="386">
        <v>39728</v>
      </c>
      <c r="F31" s="377" t="s">
        <v>451</v>
      </c>
      <c r="G31" s="377" t="s">
        <v>251</v>
      </c>
      <c r="H31" s="378" t="s">
        <v>452</v>
      </c>
      <c r="I31" s="378" t="s">
        <v>708</v>
      </c>
      <c r="J31" s="191" t="s">
        <v>1252</v>
      </c>
      <c r="K31" s="191" t="s">
        <v>1253</v>
      </c>
      <c r="L31" s="376">
        <v>8</v>
      </c>
      <c r="M31" s="376">
        <v>9</v>
      </c>
      <c r="N31" s="376">
        <v>9</v>
      </c>
      <c r="O31" s="376">
        <v>9</v>
      </c>
      <c r="P31" s="376">
        <v>7.25</v>
      </c>
      <c r="Q31" s="376">
        <v>7.5</v>
      </c>
      <c r="R31" s="376">
        <v>3</v>
      </c>
      <c r="S31" s="367"/>
      <c r="T31" s="370">
        <f t="shared" si="0"/>
        <v>50</v>
      </c>
      <c r="U31" s="533"/>
      <c r="V31" s="518"/>
      <c r="W31" s="518">
        <f t="shared" si="1"/>
        <v>14.75</v>
      </c>
      <c r="X31" s="518">
        <f t="shared" si="2"/>
        <v>18</v>
      </c>
      <c r="Y31" s="518">
        <f t="shared" si="3"/>
        <v>17</v>
      </c>
    </row>
    <row r="32" spans="1:25" s="408" customFormat="1" ht="33" customHeight="1">
      <c r="A32" s="367">
        <v>24</v>
      </c>
      <c r="B32" s="369" t="s">
        <v>43</v>
      </c>
      <c r="C32" s="369" t="s">
        <v>44</v>
      </c>
      <c r="D32" s="371" t="s">
        <v>45</v>
      </c>
      <c r="E32" s="370"/>
      <c r="F32" s="370" t="s">
        <v>33</v>
      </c>
      <c r="G32" s="370" t="s">
        <v>14</v>
      </c>
      <c r="H32" s="370" t="s">
        <v>24</v>
      </c>
      <c r="I32" s="370" t="s">
        <v>10</v>
      </c>
      <c r="J32" s="510"/>
      <c r="K32" s="510" t="s">
        <v>1523</v>
      </c>
      <c r="L32" s="370">
        <v>9</v>
      </c>
      <c r="M32" s="370">
        <v>9</v>
      </c>
      <c r="N32" s="370">
        <v>10</v>
      </c>
      <c r="O32" s="370">
        <v>9</v>
      </c>
      <c r="P32" s="370">
        <v>7</v>
      </c>
      <c r="Q32" s="370">
        <v>7.25</v>
      </c>
      <c r="R32" s="370">
        <v>3</v>
      </c>
      <c r="S32" s="370"/>
      <c r="T32" s="370">
        <f t="shared" si="0"/>
        <v>50</v>
      </c>
      <c r="U32" s="534"/>
      <c r="V32" s="367"/>
      <c r="W32" s="518">
        <f t="shared" si="1"/>
        <v>14.25</v>
      </c>
      <c r="X32" s="518">
        <f t="shared" si="2"/>
        <v>19</v>
      </c>
      <c r="Y32" s="518">
        <f t="shared" si="3"/>
        <v>18</v>
      </c>
    </row>
    <row r="33" spans="1:25" s="408" customFormat="1" ht="33" customHeight="1">
      <c r="A33" s="367">
        <v>25</v>
      </c>
      <c r="B33" s="395" t="s">
        <v>348</v>
      </c>
      <c r="C33" s="395" t="s">
        <v>349</v>
      </c>
      <c r="D33" s="367" t="s">
        <v>350</v>
      </c>
      <c r="E33" s="396"/>
      <c r="F33" s="367" t="s">
        <v>282</v>
      </c>
      <c r="G33" s="367" t="s">
        <v>28</v>
      </c>
      <c r="H33" s="370" t="s">
        <v>283</v>
      </c>
      <c r="I33" s="370" t="s">
        <v>338</v>
      </c>
      <c r="J33" s="140" t="s">
        <v>1414</v>
      </c>
      <c r="K33" s="140" t="s">
        <v>1415</v>
      </c>
      <c r="L33" s="367">
        <v>9</v>
      </c>
      <c r="M33" s="367">
        <v>9</v>
      </c>
      <c r="N33" s="367">
        <v>10</v>
      </c>
      <c r="O33" s="367">
        <v>9</v>
      </c>
      <c r="P33" s="367">
        <v>7.75</v>
      </c>
      <c r="Q33" s="367">
        <v>6.5</v>
      </c>
      <c r="R33" s="367">
        <v>3</v>
      </c>
      <c r="S33" s="367"/>
      <c r="T33" s="370">
        <f t="shared" si="0"/>
        <v>50</v>
      </c>
      <c r="U33" s="533"/>
      <c r="V33" s="517"/>
      <c r="W33" s="518">
        <f t="shared" si="1"/>
        <v>14.25</v>
      </c>
      <c r="X33" s="518">
        <f t="shared" si="2"/>
        <v>19</v>
      </c>
      <c r="Y33" s="518">
        <f t="shared" si="3"/>
        <v>18</v>
      </c>
    </row>
    <row r="34" spans="1:25" s="409" customFormat="1" ht="33" customHeight="1">
      <c r="A34" s="367">
        <v>26</v>
      </c>
      <c r="B34" s="375" t="s">
        <v>517</v>
      </c>
      <c r="C34" s="375" t="s">
        <v>518</v>
      </c>
      <c r="D34" s="376" t="s">
        <v>519</v>
      </c>
      <c r="E34" s="386"/>
      <c r="F34" s="377" t="s">
        <v>451</v>
      </c>
      <c r="G34" s="376" t="s">
        <v>251</v>
      </c>
      <c r="H34" s="378" t="s">
        <v>505</v>
      </c>
      <c r="I34" s="378" t="s">
        <v>721</v>
      </c>
      <c r="J34" s="191" t="s">
        <v>1286</v>
      </c>
      <c r="K34" s="191" t="s">
        <v>1287</v>
      </c>
      <c r="L34" s="376">
        <v>9</v>
      </c>
      <c r="M34" s="376">
        <v>8</v>
      </c>
      <c r="N34" s="376">
        <v>10</v>
      </c>
      <c r="O34" s="376">
        <v>9</v>
      </c>
      <c r="P34" s="376">
        <v>7.5</v>
      </c>
      <c r="Q34" s="376">
        <v>8.25</v>
      </c>
      <c r="R34" s="376"/>
      <c r="S34" s="367"/>
      <c r="T34" s="370">
        <f t="shared" si="0"/>
        <v>49.5</v>
      </c>
      <c r="U34" s="533"/>
      <c r="V34" s="367"/>
      <c r="W34" s="518">
        <f t="shared" si="1"/>
        <v>15.75</v>
      </c>
      <c r="X34" s="518">
        <f t="shared" si="2"/>
        <v>19</v>
      </c>
      <c r="Y34" s="518">
        <f t="shared" si="3"/>
        <v>17</v>
      </c>
    </row>
    <row r="35" spans="1:25" s="408" customFormat="1" ht="33" customHeight="1">
      <c r="A35" s="367">
        <v>27</v>
      </c>
      <c r="B35" s="397" t="s">
        <v>570</v>
      </c>
      <c r="C35" s="397" t="s">
        <v>19</v>
      </c>
      <c r="D35" s="376"/>
      <c r="E35" s="386">
        <v>39640</v>
      </c>
      <c r="F35" s="377" t="s">
        <v>451</v>
      </c>
      <c r="G35" s="377" t="s">
        <v>251</v>
      </c>
      <c r="H35" s="378" t="s">
        <v>452</v>
      </c>
      <c r="I35" s="378" t="s">
        <v>730</v>
      </c>
      <c r="J35" s="191" t="s">
        <v>1242</v>
      </c>
      <c r="K35" s="191" t="s">
        <v>1243</v>
      </c>
      <c r="L35" s="376">
        <v>8</v>
      </c>
      <c r="M35" s="376">
        <v>8</v>
      </c>
      <c r="N35" s="376">
        <v>9</v>
      </c>
      <c r="O35" s="376">
        <v>9</v>
      </c>
      <c r="P35" s="376">
        <v>8.25</v>
      </c>
      <c r="Q35" s="376">
        <v>6.5</v>
      </c>
      <c r="R35" s="376">
        <v>3</v>
      </c>
      <c r="S35" s="367"/>
      <c r="T35" s="370">
        <f t="shared" si="0"/>
        <v>49.5</v>
      </c>
      <c r="U35" s="534"/>
      <c r="V35" s="518"/>
      <c r="W35" s="518">
        <f t="shared" si="1"/>
        <v>14.75</v>
      </c>
      <c r="X35" s="518">
        <f t="shared" si="2"/>
        <v>18</v>
      </c>
      <c r="Y35" s="518">
        <f t="shared" si="3"/>
        <v>16</v>
      </c>
    </row>
    <row r="36" spans="1:25" s="408" customFormat="1" ht="33" customHeight="1">
      <c r="A36" s="367">
        <v>28</v>
      </c>
      <c r="B36" s="369" t="s">
        <v>157</v>
      </c>
      <c r="C36" s="369" t="s">
        <v>158</v>
      </c>
      <c r="D36" s="388" t="s">
        <v>159</v>
      </c>
      <c r="E36" s="370"/>
      <c r="F36" s="370" t="s">
        <v>160</v>
      </c>
      <c r="G36" s="370" t="s">
        <v>6</v>
      </c>
      <c r="H36" s="370" t="s">
        <v>166</v>
      </c>
      <c r="I36" s="370" t="s">
        <v>156</v>
      </c>
      <c r="J36" s="177" t="s">
        <v>1538</v>
      </c>
      <c r="K36" s="177" t="s">
        <v>1539</v>
      </c>
      <c r="L36" s="370">
        <v>9</v>
      </c>
      <c r="M36" s="370">
        <v>9</v>
      </c>
      <c r="N36" s="370">
        <v>9</v>
      </c>
      <c r="O36" s="370">
        <v>9</v>
      </c>
      <c r="P36" s="508">
        <v>7.75</v>
      </c>
      <c r="Q36" s="508">
        <v>7.75</v>
      </c>
      <c r="R36" s="508"/>
      <c r="S36" s="370"/>
      <c r="T36" s="370">
        <f t="shared" si="0"/>
        <v>49</v>
      </c>
      <c r="U36" s="533"/>
      <c r="V36" s="518"/>
      <c r="W36" s="518">
        <f t="shared" si="1"/>
        <v>15.5</v>
      </c>
      <c r="X36" s="518">
        <f t="shared" si="2"/>
        <v>18</v>
      </c>
      <c r="Y36" s="518">
        <f t="shared" si="3"/>
        <v>18</v>
      </c>
    </row>
    <row r="37" spans="1:25" s="408" customFormat="1" ht="33" customHeight="1">
      <c r="A37" s="367">
        <v>29</v>
      </c>
      <c r="B37" s="395" t="s">
        <v>436</v>
      </c>
      <c r="C37" s="395" t="s">
        <v>432</v>
      </c>
      <c r="D37" s="396">
        <v>39539</v>
      </c>
      <c r="E37" s="367"/>
      <c r="F37" s="370" t="s">
        <v>245</v>
      </c>
      <c r="G37" s="528" t="s">
        <v>42</v>
      </c>
      <c r="H37" s="370" t="s">
        <v>246</v>
      </c>
      <c r="I37" s="370" t="s">
        <v>247</v>
      </c>
      <c r="J37" s="140" t="s">
        <v>1359</v>
      </c>
      <c r="K37" s="140" t="s">
        <v>1360</v>
      </c>
      <c r="L37" s="367">
        <v>9</v>
      </c>
      <c r="M37" s="367">
        <v>9</v>
      </c>
      <c r="N37" s="367">
        <v>10</v>
      </c>
      <c r="O37" s="367">
        <v>9</v>
      </c>
      <c r="P37" s="367">
        <v>9</v>
      </c>
      <c r="Q37" s="367">
        <v>6.25</v>
      </c>
      <c r="R37" s="367"/>
      <c r="S37" s="367"/>
      <c r="T37" s="370">
        <f t="shared" si="0"/>
        <v>49</v>
      </c>
      <c r="U37" s="534"/>
      <c r="V37" s="518"/>
      <c r="W37" s="518">
        <f t="shared" si="1"/>
        <v>15.25</v>
      </c>
      <c r="X37" s="518">
        <f t="shared" si="2"/>
        <v>19</v>
      </c>
      <c r="Y37" s="518">
        <f t="shared" si="3"/>
        <v>18</v>
      </c>
    </row>
    <row r="38" spans="1:25" s="451" customFormat="1" ht="33" customHeight="1" thickBot="1">
      <c r="A38" s="367">
        <v>30</v>
      </c>
      <c r="B38" s="381" t="s">
        <v>490</v>
      </c>
      <c r="C38" s="381" t="s">
        <v>304</v>
      </c>
      <c r="D38" s="378" t="s">
        <v>491</v>
      </c>
      <c r="E38" s="378"/>
      <c r="F38" s="381" t="s">
        <v>451</v>
      </c>
      <c r="G38" s="378" t="s">
        <v>251</v>
      </c>
      <c r="H38" s="378" t="s">
        <v>452</v>
      </c>
      <c r="I38" s="378" t="s">
        <v>716</v>
      </c>
      <c r="J38" s="191" t="s">
        <v>1244</v>
      </c>
      <c r="K38" s="191" t="s">
        <v>1245</v>
      </c>
      <c r="L38" s="376">
        <v>8</v>
      </c>
      <c r="M38" s="376">
        <v>7</v>
      </c>
      <c r="N38" s="376">
        <v>9</v>
      </c>
      <c r="O38" s="376">
        <v>7</v>
      </c>
      <c r="P38" s="376">
        <v>8.5</v>
      </c>
      <c r="Q38" s="376">
        <v>6.75</v>
      </c>
      <c r="R38" s="376">
        <v>3</v>
      </c>
      <c r="S38" s="367"/>
      <c r="T38" s="370">
        <f t="shared" si="0"/>
        <v>49</v>
      </c>
      <c r="U38" s="533"/>
      <c r="V38" s="518"/>
      <c r="W38" s="518">
        <f t="shared" si="1"/>
        <v>15.25</v>
      </c>
      <c r="X38" s="518">
        <f t="shared" si="2"/>
        <v>16</v>
      </c>
      <c r="Y38" s="518">
        <f t="shared" si="3"/>
        <v>15</v>
      </c>
    </row>
    <row r="39" spans="1:25" s="408" customFormat="1" ht="33" customHeight="1">
      <c r="A39" s="367">
        <v>31</v>
      </c>
      <c r="B39" s="381" t="s">
        <v>484</v>
      </c>
      <c r="C39" s="381" t="s">
        <v>55</v>
      </c>
      <c r="D39" s="378"/>
      <c r="E39" s="382" t="s">
        <v>485</v>
      </c>
      <c r="F39" s="381" t="s">
        <v>451</v>
      </c>
      <c r="G39" s="378" t="s">
        <v>6</v>
      </c>
      <c r="H39" s="378" t="s">
        <v>452</v>
      </c>
      <c r="I39" s="378" t="s">
        <v>718</v>
      </c>
      <c r="J39" s="191" t="s">
        <v>1264</v>
      </c>
      <c r="K39" s="191" t="s">
        <v>1265</v>
      </c>
      <c r="L39" s="376">
        <v>8</v>
      </c>
      <c r="M39" s="376">
        <v>8</v>
      </c>
      <c r="N39" s="376">
        <v>8</v>
      </c>
      <c r="O39" s="376">
        <v>7</v>
      </c>
      <c r="P39" s="376">
        <v>7</v>
      </c>
      <c r="Q39" s="376">
        <v>8.25</v>
      </c>
      <c r="R39" s="376">
        <v>3</v>
      </c>
      <c r="S39" s="367"/>
      <c r="T39" s="370">
        <f t="shared" si="0"/>
        <v>49</v>
      </c>
      <c r="U39" s="534"/>
      <c r="V39" s="518"/>
      <c r="W39" s="518">
        <f t="shared" si="1"/>
        <v>15.25</v>
      </c>
      <c r="X39" s="518">
        <f t="shared" si="2"/>
        <v>15</v>
      </c>
      <c r="Y39" s="518">
        <f t="shared" si="3"/>
        <v>16</v>
      </c>
    </row>
    <row r="40" spans="1:29" s="408" customFormat="1" ht="33" customHeight="1">
      <c r="A40" s="367">
        <v>32</v>
      </c>
      <c r="B40" s="369" t="s">
        <v>564</v>
      </c>
      <c r="C40" s="369" t="s">
        <v>137</v>
      </c>
      <c r="D40" s="399"/>
      <c r="E40" s="370" t="s">
        <v>565</v>
      </c>
      <c r="F40" s="400" t="s">
        <v>566</v>
      </c>
      <c r="G40" s="400" t="s">
        <v>6</v>
      </c>
      <c r="H40" s="370" t="s">
        <v>460</v>
      </c>
      <c r="I40" s="370" t="s">
        <v>1167</v>
      </c>
      <c r="J40" s="509" t="s">
        <v>1219</v>
      </c>
      <c r="K40" s="140" t="s">
        <v>1220</v>
      </c>
      <c r="L40" s="370">
        <v>9</v>
      </c>
      <c r="M40" s="370">
        <v>9</v>
      </c>
      <c r="N40" s="370">
        <v>9</v>
      </c>
      <c r="O40" s="370">
        <v>8</v>
      </c>
      <c r="P40" s="370">
        <v>8.5</v>
      </c>
      <c r="Q40" s="370">
        <v>5.75</v>
      </c>
      <c r="R40" s="370">
        <v>3</v>
      </c>
      <c r="S40" s="367"/>
      <c r="T40" s="370">
        <f t="shared" si="0"/>
        <v>49</v>
      </c>
      <c r="U40" s="533"/>
      <c r="V40" s="518"/>
      <c r="W40" s="518">
        <f t="shared" si="1"/>
        <v>14.25</v>
      </c>
      <c r="X40" s="518">
        <f t="shared" si="2"/>
        <v>17</v>
      </c>
      <c r="Y40" s="518">
        <f t="shared" si="3"/>
        <v>18</v>
      </c>
      <c r="Z40" s="409"/>
      <c r="AA40" s="409"/>
      <c r="AB40" s="409"/>
      <c r="AC40" s="409"/>
    </row>
    <row r="41" spans="1:29" s="409" customFormat="1" ht="33" customHeight="1">
      <c r="A41" s="367">
        <v>33</v>
      </c>
      <c r="B41" s="375" t="s">
        <v>541</v>
      </c>
      <c r="C41" s="375" t="s">
        <v>540</v>
      </c>
      <c r="D41" s="386">
        <v>39516</v>
      </c>
      <c r="E41" s="376"/>
      <c r="F41" s="377" t="s">
        <v>451</v>
      </c>
      <c r="G41" s="376" t="s">
        <v>251</v>
      </c>
      <c r="H41" s="378" t="s">
        <v>505</v>
      </c>
      <c r="I41" s="378" t="s">
        <v>721</v>
      </c>
      <c r="J41" s="191" t="s">
        <v>1290</v>
      </c>
      <c r="K41" s="191" t="s">
        <v>1291</v>
      </c>
      <c r="L41" s="376">
        <v>9</v>
      </c>
      <c r="M41" s="376">
        <v>8</v>
      </c>
      <c r="N41" s="376">
        <v>10</v>
      </c>
      <c r="O41" s="376">
        <v>8</v>
      </c>
      <c r="P41" s="376">
        <v>8.5</v>
      </c>
      <c r="Q41" s="376">
        <v>7</v>
      </c>
      <c r="R41" s="376"/>
      <c r="S41" s="367"/>
      <c r="T41" s="370">
        <f t="shared" si="0"/>
        <v>48.5</v>
      </c>
      <c r="U41" s="534"/>
      <c r="V41" s="518"/>
      <c r="W41" s="518">
        <f t="shared" si="1"/>
        <v>15.5</v>
      </c>
      <c r="X41" s="518">
        <f t="shared" si="2"/>
        <v>18</v>
      </c>
      <c r="Y41" s="518">
        <f t="shared" si="3"/>
        <v>17</v>
      </c>
      <c r="Z41" s="408"/>
      <c r="AA41" s="408"/>
      <c r="AB41" s="408"/>
      <c r="AC41" s="408"/>
    </row>
    <row r="42" spans="1:25" s="408" customFormat="1" ht="33" customHeight="1">
      <c r="A42" s="367">
        <v>34</v>
      </c>
      <c r="B42" s="383" t="s">
        <v>652</v>
      </c>
      <c r="C42" s="369" t="s">
        <v>322</v>
      </c>
      <c r="D42" s="370"/>
      <c r="E42" s="371" t="s">
        <v>491</v>
      </c>
      <c r="F42" s="384" t="s">
        <v>628</v>
      </c>
      <c r="G42" s="370" t="s">
        <v>6</v>
      </c>
      <c r="H42" s="370" t="s">
        <v>609</v>
      </c>
      <c r="I42" s="379" t="s">
        <v>640</v>
      </c>
      <c r="J42" s="140" t="s">
        <v>1474</v>
      </c>
      <c r="K42" s="140" t="s">
        <v>1475</v>
      </c>
      <c r="L42" s="370">
        <v>10</v>
      </c>
      <c r="M42" s="370">
        <v>8</v>
      </c>
      <c r="N42" s="370">
        <v>9</v>
      </c>
      <c r="O42" s="370">
        <v>8</v>
      </c>
      <c r="P42" s="370">
        <v>7.75</v>
      </c>
      <c r="Q42" s="370">
        <v>6.25</v>
      </c>
      <c r="R42" s="385">
        <v>3</v>
      </c>
      <c r="S42" s="370"/>
      <c r="T42" s="370">
        <f t="shared" si="0"/>
        <v>48.5</v>
      </c>
      <c r="U42" s="533"/>
      <c r="V42" s="518"/>
      <c r="W42" s="518">
        <f t="shared" si="1"/>
        <v>14</v>
      </c>
      <c r="X42" s="518">
        <f t="shared" si="2"/>
        <v>17</v>
      </c>
      <c r="Y42" s="518">
        <f t="shared" si="3"/>
        <v>18</v>
      </c>
    </row>
    <row r="43" spans="1:25" s="408" customFormat="1" ht="33" customHeight="1">
      <c r="A43" s="367">
        <v>35</v>
      </c>
      <c r="B43" s="369" t="s">
        <v>409</v>
      </c>
      <c r="C43" s="369" t="s">
        <v>410</v>
      </c>
      <c r="D43" s="370"/>
      <c r="E43" s="370" t="s">
        <v>411</v>
      </c>
      <c r="F43" s="370" t="s">
        <v>412</v>
      </c>
      <c r="G43" s="370" t="s">
        <v>14</v>
      </c>
      <c r="H43" s="370" t="s">
        <v>406</v>
      </c>
      <c r="I43" s="370" t="s">
        <v>413</v>
      </c>
      <c r="J43" s="140" t="s">
        <v>1389</v>
      </c>
      <c r="K43" s="140" t="s">
        <v>1390</v>
      </c>
      <c r="L43" s="370">
        <v>10</v>
      </c>
      <c r="M43" s="370">
        <v>9</v>
      </c>
      <c r="N43" s="370">
        <v>9</v>
      </c>
      <c r="O43" s="370">
        <v>9</v>
      </c>
      <c r="P43" s="370">
        <v>8.5</v>
      </c>
      <c r="Q43" s="370">
        <v>5</v>
      </c>
      <c r="R43" s="370">
        <v>3</v>
      </c>
      <c r="S43" s="370"/>
      <c r="T43" s="370">
        <f t="shared" si="0"/>
        <v>48.5</v>
      </c>
      <c r="U43" s="534"/>
      <c r="V43" s="367"/>
      <c r="W43" s="518">
        <f t="shared" si="1"/>
        <v>13.5</v>
      </c>
      <c r="X43" s="518">
        <f t="shared" si="2"/>
        <v>18</v>
      </c>
      <c r="Y43" s="518">
        <f t="shared" si="3"/>
        <v>19</v>
      </c>
    </row>
    <row r="44" spans="1:25" s="408" customFormat="1" ht="33" customHeight="1">
      <c r="A44" s="367">
        <v>36</v>
      </c>
      <c r="B44" s="369" t="s">
        <v>313</v>
      </c>
      <c r="C44" s="369" t="s">
        <v>384</v>
      </c>
      <c r="D44" s="370"/>
      <c r="E44" s="388">
        <v>39808</v>
      </c>
      <c r="F44" s="370" t="s">
        <v>291</v>
      </c>
      <c r="G44" s="370" t="s">
        <v>28</v>
      </c>
      <c r="H44" s="370" t="s">
        <v>292</v>
      </c>
      <c r="I44" s="370" t="s">
        <v>293</v>
      </c>
      <c r="J44" s="140" t="s">
        <v>1387</v>
      </c>
      <c r="K44" s="140" t="s">
        <v>1388</v>
      </c>
      <c r="L44" s="370">
        <v>9</v>
      </c>
      <c r="M44" s="370">
        <v>8</v>
      </c>
      <c r="N44" s="370">
        <v>9</v>
      </c>
      <c r="O44" s="370">
        <v>9</v>
      </c>
      <c r="P44" s="370">
        <v>6.75</v>
      </c>
      <c r="Q44" s="370">
        <v>7</v>
      </c>
      <c r="R44" s="370">
        <v>3</v>
      </c>
      <c r="S44" s="370"/>
      <c r="T44" s="370">
        <f t="shared" si="0"/>
        <v>48</v>
      </c>
      <c r="U44" s="533"/>
      <c r="V44" s="518"/>
      <c r="W44" s="518">
        <f t="shared" si="1"/>
        <v>13.75</v>
      </c>
      <c r="X44" s="518">
        <f t="shared" si="2"/>
        <v>18</v>
      </c>
      <c r="Y44" s="518">
        <f t="shared" si="3"/>
        <v>17</v>
      </c>
    </row>
    <row r="45" spans="1:25" s="408" customFormat="1" ht="33" customHeight="1">
      <c r="A45" s="367">
        <v>37</v>
      </c>
      <c r="B45" s="390" t="s">
        <v>645</v>
      </c>
      <c r="C45" s="390" t="s">
        <v>674</v>
      </c>
      <c r="D45" s="524"/>
      <c r="E45" s="525" t="s">
        <v>675</v>
      </c>
      <c r="F45" s="368" t="s">
        <v>676</v>
      </c>
      <c r="G45" s="526" t="s">
        <v>6</v>
      </c>
      <c r="H45" s="368" t="s">
        <v>644</v>
      </c>
      <c r="I45" s="368" t="s">
        <v>677</v>
      </c>
      <c r="J45" s="509" t="s">
        <v>1490</v>
      </c>
      <c r="K45" s="140" t="s">
        <v>1491</v>
      </c>
      <c r="L45" s="370">
        <v>9</v>
      </c>
      <c r="M45" s="370">
        <v>9</v>
      </c>
      <c r="N45" s="370">
        <v>9</v>
      </c>
      <c r="O45" s="370">
        <v>9</v>
      </c>
      <c r="P45" s="370">
        <v>5.75</v>
      </c>
      <c r="Q45" s="370">
        <v>7.75</v>
      </c>
      <c r="R45" s="370">
        <v>3</v>
      </c>
      <c r="S45" s="370"/>
      <c r="T45" s="370">
        <f t="shared" si="0"/>
        <v>48</v>
      </c>
      <c r="U45" s="534"/>
      <c r="V45" s="518"/>
      <c r="W45" s="518">
        <f t="shared" si="1"/>
        <v>13.5</v>
      </c>
      <c r="X45" s="518">
        <f t="shared" si="2"/>
        <v>18</v>
      </c>
      <c r="Y45" s="518">
        <f t="shared" si="3"/>
        <v>18</v>
      </c>
    </row>
    <row r="46" spans="1:25" s="408" customFormat="1" ht="33" customHeight="1">
      <c r="A46" s="367">
        <v>38</v>
      </c>
      <c r="B46" s="369" t="s">
        <v>300</v>
      </c>
      <c r="C46" s="369" t="s">
        <v>55</v>
      </c>
      <c r="D46" s="370"/>
      <c r="E46" s="388">
        <v>39098</v>
      </c>
      <c r="F46" s="370" t="s">
        <v>291</v>
      </c>
      <c r="G46" s="370" t="s">
        <v>301</v>
      </c>
      <c r="H46" s="370" t="s">
        <v>292</v>
      </c>
      <c r="I46" s="370" t="s">
        <v>302</v>
      </c>
      <c r="J46" s="140" t="s">
        <v>1365</v>
      </c>
      <c r="K46" s="140" t="s">
        <v>1366</v>
      </c>
      <c r="L46" s="370">
        <v>9</v>
      </c>
      <c r="M46" s="370">
        <v>8</v>
      </c>
      <c r="N46" s="370">
        <v>9</v>
      </c>
      <c r="O46" s="370">
        <v>9</v>
      </c>
      <c r="P46" s="370">
        <v>6.5</v>
      </c>
      <c r="Q46" s="370">
        <v>7</v>
      </c>
      <c r="R46" s="370">
        <v>3</v>
      </c>
      <c r="S46" s="370"/>
      <c r="T46" s="370">
        <f t="shared" si="0"/>
        <v>47.5</v>
      </c>
      <c r="U46" s="533"/>
      <c r="V46" s="518"/>
      <c r="W46" s="518">
        <f t="shared" si="1"/>
        <v>13.5</v>
      </c>
      <c r="X46" s="518">
        <f t="shared" si="2"/>
        <v>18</v>
      </c>
      <c r="Y46" s="518">
        <f t="shared" si="3"/>
        <v>17</v>
      </c>
    </row>
    <row r="47" spans="1:25" s="408" customFormat="1" ht="33" customHeight="1">
      <c r="A47" s="367">
        <v>39</v>
      </c>
      <c r="B47" s="369" t="s">
        <v>415</v>
      </c>
      <c r="C47" s="401" t="s">
        <v>416</v>
      </c>
      <c r="D47" s="389"/>
      <c r="E47" s="402" t="s">
        <v>417</v>
      </c>
      <c r="F47" s="370" t="s">
        <v>250</v>
      </c>
      <c r="G47" s="370" t="s">
        <v>6</v>
      </c>
      <c r="H47" s="370" t="s">
        <v>252</v>
      </c>
      <c r="I47" s="370" t="s">
        <v>353</v>
      </c>
      <c r="J47" s="140" t="s">
        <v>1347</v>
      </c>
      <c r="K47" s="140" t="s">
        <v>1348</v>
      </c>
      <c r="L47" s="370">
        <v>10</v>
      </c>
      <c r="M47" s="370">
        <v>9</v>
      </c>
      <c r="N47" s="370">
        <v>9</v>
      </c>
      <c r="O47" s="370">
        <v>10</v>
      </c>
      <c r="P47" s="370">
        <v>8</v>
      </c>
      <c r="Q47" s="370">
        <v>6</v>
      </c>
      <c r="R47" s="370"/>
      <c r="S47" s="370"/>
      <c r="T47" s="370">
        <f t="shared" si="0"/>
        <v>47</v>
      </c>
      <c r="U47" s="534"/>
      <c r="V47" s="518"/>
      <c r="W47" s="518">
        <f t="shared" si="1"/>
        <v>14</v>
      </c>
      <c r="X47" s="518">
        <f t="shared" si="2"/>
        <v>19</v>
      </c>
      <c r="Y47" s="518">
        <f t="shared" si="3"/>
        <v>19</v>
      </c>
    </row>
    <row r="48" spans="1:25" s="408" customFormat="1" ht="33" customHeight="1">
      <c r="A48" s="367">
        <v>40</v>
      </c>
      <c r="B48" s="383" t="s">
        <v>604</v>
      </c>
      <c r="C48" s="369" t="s">
        <v>605</v>
      </c>
      <c r="D48" s="385"/>
      <c r="E48" s="394" t="s">
        <v>606</v>
      </c>
      <c r="F48" s="384" t="s">
        <v>607</v>
      </c>
      <c r="G48" s="403" t="s">
        <v>608</v>
      </c>
      <c r="H48" s="403" t="s">
        <v>609</v>
      </c>
      <c r="I48" s="379" t="s">
        <v>610</v>
      </c>
      <c r="J48" s="140" t="s">
        <v>1466</v>
      </c>
      <c r="K48" s="140" t="s">
        <v>1467</v>
      </c>
      <c r="L48" s="385">
        <v>9</v>
      </c>
      <c r="M48" s="385">
        <v>7</v>
      </c>
      <c r="N48" s="385">
        <v>9</v>
      </c>
      <c r="O48" s="385">
        <v>8</v>
      </c>
      <c r="P48" s="385">
        <v>7</v>
      </c>
      <c r="Q48" s="385">
        <v>6.75</v>
      </c>
      <c r="R48" s="385">
        <v>3</v>
      </c>
      <c r="S48" s="385"/>
      <c r="T48" s="370">
        <f t="shared" si="0"/>
        <v>47</v>
      </c>
      <c r="U48" s="533"/>
      <c r="V48" s="518"/>
      <c r="W48" s="518">
        <f t="shared" si="1"/>
        <v>13.75</v>
      </c>
      <c r="X48" s="518">
        <f t="shared" si="2"/>
        <v>17</v>
      </c>
      <c r="Y48" s="518">
        <f t="shared" si="3"/>
        <v>16</v>
      </c>
    </row>
    <row r="49" spans="1:25" s="408" customFormat="1" ht="33" customHeight="1">
      <c r="A49" s="367">
        <v>41</v>
      </c>
      <c r="B49" s="395" t="s">
        <v>379</v>
      </c>
      <c r="C49" s="395" t="s">
        <v>380</v>
      </c>
      <c r="D49" s="367"/>
      <c r="E49" s="396">
        <v>39548</v>
      </c>
      <c r="F49" s="367" t="s">
        <v>282</v>
      </c>
      <c r="G49" s="367" t="s">
        <v>6</v>
      </c>
      <c r="H49" s="370" t="s">
        <v>283</v>
      </c>
      <c r="I49" s="370" t="s">
        <v>284</v>
      </c>
      <c r="J49" s="140" t="s">
        <v>1420</v>
      </c>
      <c r="K49" s="140" t="s">
        <v>1421</v>
      </c>
      <c r="L49" s="367">
        <v>9</v>
      </c>
      <c r="M49" s="367">
        <v>9</v>
      </c>
      <c r="N49" s="367">
        <v>8</v>
      </c>
      <c r="O49" s="367">
        <v>9</v>
      </c>
      <c r="P49" s="367">
        <v>7.5</v>
      </c>
      <c r="Q49" s="367">
        <v>5.75</v>
      </c>
      <c r="R49" s="367">
        <v>3</v>
      </c>
      <c r="S49" s="367"/>
      <c r="T49" s="370">
        <f t="shared" si="0"/>
        <v>47</v>
      </c>
      <c r="U49" s="534"/>
      <c r="V49" s="518"/>
      <c r="W49" s="518">
        <f t="shared" si="1"/>
        <v>13.25</v>
      </c>
      <c r="X49" s="518">
        <f t="shared" si="2"/>
        <v>17</v>
      </c>
      <c r="Y49" s="518">
        <f t="shared" si="3"/>
        <v>18</v>
      </c>
    </row>
    <row r="50" spans="1:25" s="408" customFormat="1" ht="33" customHeight="1">
      <c r="A50" s="367">
        <v>42</v>
      </c>
      <c r="B50" s="369" t="s">
        <v>69</v>
      </c>
      <c r="C50" s="369" t="s">
        <v>70</v>
      </c>
      <c r="D50" s="371"/>
      <c r="E50" s="371" t="s">
        <v>71</v>
      </c>
      <c r="F50" s="370" t="s">
        <v>33</v>
      </c>
      <c r="G50" s="370" t="s">
        <v>14</v>
      </c>
      <c r="H50" s="370" t="s">
        <v>24</v>
      </c>
      <c r="I50" s="370" t="s">
        <v>53</v>
      </c>
      <c r="J50" s="510" t="s">
        <v>1528</v>
      </c>
      <c r="K50" s="510" t="s">
        <v>1529</v>
      </c>
      <c r="L50" s="370">
        <v>10</v>
      </c>
      <c r="M50" s="370">
        <v>9</v>
      </c>
      <c r="N50" s="370">
        <v>9</v>
      </c>
      <c r="O50" s="370">
        <v>9</v>
      </c>
      <c r="P50" s="370">
        <v>4.75</v>
      </c>
      <c r="Q50" s="370">
        <v>8</v>
      </c>
      <c r="R50" s="370">
        <v>3</v>
      </c>
      <c r="S50" s="370"/>
      <c r="T50" s="370">
        <f t="shared" si="0"/>
        <v>47</v>
      </c>
      <c r="U50" s="533"/>
      <c r="V50" s="518"/>
      <c r="W50" s="518">
        <f t="shared" si="1"/>
        <v>12.75</v>
      </c>
      <c r="X50" s="518">
        <f t="shared" si="2"/>
        <v>18</v>
      </c>
      <c r="Y50" s="518">
        <f t="shared" si="3"/>
        <v>19</v>
      </c>
    </row>
    <row r="51" spans="1:25" s="408" customFormat="1" ht="33" customHeight="1">
      <c r="A51" s="367">
        <v>43</v>
      </c>
      <c r="B51" s="375" t="s">
        <v>520</v>
      </c>
      <c r="C51" s="375" t="s">
        <v>542</v>
      </c>
      <c r="D51" s="386"/>
      <c r="E51" s="386">
        <v>39508</v>
      </c>
      <c r="F51" s="377" t="s">
        <v>463</v>
      </c>
      <c r="G51" s="376" t="s">
        <v>6</v>
      </c>
      <c r="H51" s="378" t="s">
        <v>464</v>
      </c>
      <c r="I51" s="378" t="s">
        <v>728</v>
      </c>
      <c r="J51" s="191" t="s">
        <v>1308</v>
      </c>
      <c r="K51" s="191" t="s">
        <v>1309</v>
      </c>
      <c r="L51" s="376">
        <v>9</v>
      </c>
      <c r="M51" s="376">
        <v>8</v>
      </c>
      <c r="N51" s="376">
        <v>8</v>
      </c>
      <c r="O51" s="376">
        <v>8</v>
      </c>
      <c r="P51" s="376">
        <v>6.5</v>
      </c>
      <c r="Q51" s="376">
        <v>7</v>
      </c>
      <c r="R51" s="376">
        <v>3</v>
      </c>
      <c r="S51" s="367"/>
      <c r="T51" s="370">
        <f t="shared" si="0"/>
        <v>46.5</v>
      </c>
      <c r="U51" s="534"/>
      <c r="V51" s="518"/>
      <c r="W51" s="518">
        <f t="shared" si="1"/>
        <v>13.5</v>
      </c>
      <c r="X51" s="518">
        <f t="shared" si="2"/>
        <v>16</v>
      </c>
      <c r="Y51" s="518">
        <f t="shared" si="3"/>
        <v>17</v>
      </c>
    </row>
    <row r="52" spans="1:25" s="451" customFormat="1" ht="33" customHeight="1" thickBot="1">
      <c r="A52" s="367">
        <v>44</v>
      </c>
      <c r="B52" s="383" t="s">
        <v>625</v>
      </c>
      <c r="C52" s="369" t="s">
        <v>626</v>
      </c>
      <c r="D52" s="370"/>
      <c r="E52" s="394" t="s">
        <v>627</v>
      </c>
      <c r="F52" s="384" t="s">
        <v>628</v>
      </c>
      <c r="G52" s="370" t="s">
        <v>6</v>
      </c>
      <c r="H52" s="370" t="s">
        <v>609</v>
      </c>
      <c r="I52" s="379" t="s">
        <v>629</v>
      </c>
      <c r="J52" s="140" t="s">
        <v>1468</v>
      </c>
      <c r="K52" s="140" t="s">
        <v>1469</v>
      </c>
      <c r="L52" s="370">
        <v>9</v>
      </c>
      <c r="M52" s="370">
        <v>8</v>
      </c>
      <c r="N52" s="370">
        <v>9</v>
      </c>
      <c r="O52" s="370">
        <v>8</v>
      </c>
      <c r="P52" s="370">
        <v>6.5</v>
      </c>
      <c r="Q52" s="370">
        <v>6.75</v>
      </c>
      <c r="R52" s="385">
        <v>3</v>
      </c>
      <c r="S52" s="370"/>
      <c r="T52" s="370">
        <f t="shared" si="0"/>
        <v>46.5</v>
      </c>
      <c r="U52" s="533"/>
      <c r="V52" s="170"/>
      <c r="W52" s="518">
        <f t="shared" si="1"/>
        <v>13.25</v>
      </c>
      <c r="X52" s="518">
        <f t="shared" si="2"/>
        <v>17</v>
      </c>
      <c r="Y52" s="518">
        <f t="shared" si="3"/>
        <v>17</v>
      </c>
    </row>
    <row r="53" spans="1:25" s="453" customFormat="1" ht="33" customHeight="1">
      <c r="A53" s="367">
        <v>45</v>
      </c>
      <c r="B53" s="395" t="s">
        <v>335</v>
      </c>
      <c r="C53" s="395" t="s">
        <v>336</v>
      </c>
      <c r="D53" s="367"/>
      <c r="E53" s="367" t="s">
        <v>337</v>
      </c>
      <c r="F53" s="367" t="s">
        <v>282</v>
      </c>
      <c r="G53" s="367" t="s">
        <v>28</v>
      </c>
      <c r="H53" s="370" t="s">
        <v>283</v>
      </c>
      <c r="I53" s="370" t="s">
        <v>338</v>
      </c>
      <c r="J53" s="140" t="s">
        <v>1410</v>
      </c>
      <c r="K53" s="140" t="s">
        <v>1411</v>
      </c>
      <c r="L53" s="367">
        <v>9</v>
      </c>
      <c r="M53" s="367">
        <v>9</v>
      </c>
      <c r="N53" s="367">
        <v>9</v>
      </c>
      <c r="O53" s="367">
        <v>8</v>
      </c>
      <c r="P53" s="367">
        <v>6.75</v>
      </c>
      <c r="Q53" s="367">
        <v>6.25</v>
      </c>
      <c r="R53" s="367">
        <v>3</v>
      </c>
      <c r="S53" s="367"/>
      <c r="T53" s="370">
        <f t="shared" si="0"/>
        <v>46.5</v>
      </c>
      <c r="U53" s="534"/>
      <c r="V53" s="518"/>
      <c r="W53" s="518">
        <f t="shared" si="1"/>
        <v>13</v>
      </c>
      <c r="X53" s="518">
        <f t="shared" si="2"/>
        <v>17</v>
      </c>
      <c r="Y53" s="518">
        <f t="shared" si="3"/>
        <v>18</v>
      </c>
    </row>
    <row r="54" spans="1:25" s="455" customFormat="1" ht="33" customHeight="1">
      <c r="A54" s="367">
        <v>46</v>
      </c>
      <c r="B54" s="404" t="s">
        <v>509</v>
      </c>
      <c r="C54" s="404" t="s">
        <v>510</v>
      </c>
      <c r="D54" s="399" t="s">
        <v>511</v>
      </c>
      <c r="E54" s="370"/>
      <c r="F54" s="400" t="s">
        <v>459</v>
      </c>
      <c r="G54" s="370" t="s">
        <v>251</v>
      </c>
      <c r="H54" s="370" t="s">
        <v>460</v>
      </c>
      <c r="I54" s="370" t="s">
        <v>710</v>
      </c>
      <c r="J54" s="140" t="s">
        <v>1223</v>
      </c>
      <c r="K54" s="140" t="s">
        <v>1224</v>
      </c>
      <c r="L54" s="370">
        <v>9</v>
      </c>
      <c r="M54" s="370">
        <v>9</v>
      </c>
      <c r="N54" s="370">
        <v>10</v>
      </c>
      <c r="O54" s="370">
        <v>8</v>
      </c>
      <c r="P54" s="370">
        <v>7.25</v>
      </c>
      <c r="Q54" s="370">
        <v>5.5</v>
      </c>
      <c r="R54" s="370">
        <v>3</v>
      </c>
      <c r="S54" s="367"/>
      <c r="T54" s="370">
        <f t="shared" si="0"/>
        <v>46.5</v>
      </c>
      <c r="U54" s="533"/>
      <c r="V54" s="518"/>
      <c r="W54" s="518">
        <f t="shared" si="1"/>
        <v>12.75</v>
      </c>
      <c r="X54" s="518">
        <f t="shared" si="2"/>
        <v>18</v>
      </c>
      <c r="Y54" s="518">
        <f t="shared" si="3"/>
        <v>18</v>
      </c>
    </row>
    <row r="55" spans="1:25" s="455" customFormat="1" ht="33" customHeight="1">
      <c r="A55" s="367">
        <v>47</v>
      </c>
      <c r="B55" s="397" t="s">
        <v>593</v>
      </c>
      <c r="C55" s="397" t="s">
        <v>429</v>
      </c>
      <c r="D55" s="386">
        <v>39530</v>
      </c>
      <c r="E55" s="386"/>
      <c r="F55" s="377" t="s">
        <v>463</v>
      </c>
      <c r="G55" s="377" t="s">
        <v>251</v>
      </c>
      <c r="H55" s="378" t="s">
        <v>464</v>
      </c>
      <c r="I55" s="378" t="s">
        <v>735</v>
      </c>
      <c r="J55" s="191" t="s">
        <v>1316</v>
      </c>
      <c r="K55" s="191" t="s">
        <v>1317</v>
      </c>
      <c r="L55" s="376">
        <v>9</v>
      </c>
      <c r="M55" s="376">
        <v>9</v>
      </c>
      <c r="N55" s="376">
        <v>9</v>
      </c>
      <c r="O55" s="376">
        <v>9</v>
      </c>
      <c r="P55" s="376">
        <v>6.75</v>
      </c>
      <c r="Q55" s="376">
        <v>6</v>
      </c>
      <c r="R55" s="376">
        <v>3</v>
      </c>
      <c r="S55" s="367"/>
      <c r="T55" s="370">
        <f t="shared" si="0"/>
        <v>46.5</v>
      </c>
      <c r="U55" s="534"/>
      <c r="V55" s="518"/>
      <c r="W55" s="518">
        <f t="shared" si="1"/>
        <v>12.75</v>
      </c>
      <c r="X55" s="518">
        <f t="shared" si="2"/>
        <v>18</v>
      </c>
      <c r="Y55" s="518">
        <f t="shared" si="3"/>
        <v>18</v>
      </c>
    </row>
    <row r="56" spans="1:25" s="454" customFormat="1" ht="33" customHeight="1">
      <c r="A56" s="367">
        <v>48</v>
      </c>
      <c r="B56" s="369" t="s">
        <v>18</v>
      </c>
      <c r="C56" s="369" t="s">
        <v>19</v>
      </c>
      <c r="D56" s="370"/>
      <c r="E56" s="371" t="s">
        <v>20</v>
      </c>
      <c r="F56" s="370" t="s">
        <v>76</v>
      </c>
      <c r="G56" s="370" t="s">
        <v>14</v>
      </c>
      <c r="H56" s="370" t="s">
        <v>24</v>
      </c>
      <c r="I56" s="370" t="s">
        <v>32</v>
      </c>
      <c r="J56" s="510" t="s">
        <v>1526</v>
      </c>
      <c r="K56" s="510" t="s">
        <v>1527</v>
      </c>
      <c r="L56" s="370">
        <v>10</v>
      </c>
      <c r="M56" s="370">
        <v>9</v>
      </c>
      <c r="N56" s="370">
        <v>9</v>
      </c>
      <c r="O56" s="370">
        <v>9</v>
      </c>
      <c r="P56" s="370">
        <v>5.25</v>
      </c>
      <c r="Q56" s="370">
        <v>7.25</v>
      </c>
      <c r="R56" s="370">
        <v>3</v>
      </c>
      <c r="S56" s="370"/>
      <c r="T56" s="370">
        <f t="shared" si="0"/>
        <v>46.5</v>
      </c>
      <c r="U56" s="533"/>
      <c r="V56" s="518"/>
      <c r="W56" s="518">
        <f t="shared" si="1"/>
        <v>12.5</v>
      </c>
      <c r="X56" s="518">
        <f t="shared" si="2"/>
        <v>18</v>
      </c>
      <c r="Y56" s="518">
        <f t="shared" si="3"/>
        <v>19</v>
      </c>
    </row>
    <row r="57" spans="1:25" s="532" customFormat="1" ht="33" customHeight="1">
      <c r="A57" s="578" t="s">
        <v>1588</v>
      </c>
      <c r="B57" s="579"/>
      <c r="C57" s="579"/>
      <c r="D57" s="580"/>
      <c r="E57" s="371"/>
      <c r="F57" s="370"/>
      <c r="G57" s="370"/>
      <c r="H57" s="370"/>
      <c r="I57" s="370"/>
      <c r="J57" s="510"/>
      <c r="K57" s="510"/>
      <c r="L57" s="370"/>
      <c r="M57" s="370"/>
      <c r="N57" s="370"/>
      <c r="O57" s="370"/>
      <c r="P57" s="370"/>
      <c r="Q57" s="370"/>
      <c r="R57" s="370"/>
      <c r="S57" s="370"/>
      <c r="T57" s="370"/>
      <c r="U57" s="533"/>
      <c r="V57" s="531"/>
      <c r="W57" s="531"/>
      <c r="X57" s="531"/>
      <c r="Y57" s="531"/>
    </row>
    <row r="58" spans="1:25" s="170" customFormat="1" ht="33" customHeight="1">
      <c r="A58" s="573" t="s">
        <v>1589</v>
      </c>
      <c r="B58" s="573"/>
      <c r="C58" s="573"/>
      <c r="D58" s="573"/>
      <c r="E58" s="371"/>
      <c r="F58" s="370"/>
      <c r="G58" s="370"/>
      <c r="H58" s="370"/>
      <c r="I58" s="370"/>
      <c r="J58" s="510"/>
      <c r="K58" s="510"/>
      <c r="L58" s="370"/>
      <c r="M58" s="370"/>
      <c r="N58" s="370"/>
      <c r="O58" s="370"/>
      <c r="P58" s="370"/>
      <c r="Q58" s="370"/>
      <c r="R58" s="370"/>
      <c r="S58" s="370"/>
      <c r="T58" s="370"/>
      <c r="U58" s="533"/>
      <c r="V58" s="518"/>
      <c r="W58" s="518"/>
      <c r="X58" s="518"/>
      <c r="Y58" s="518"/>
    </row>
    <row r="59" spans="1:25" s="170" customFormat="1" ht="33" customHeight="1">
      <c r="A59" s="539">
        <v>1</v>
      </c>
      <c r="B59" s="224" t="s">
        <v>119</v>
      </c>
      <c r="C59" s="177" t="s">
        <v>120</v>
      </c>
      <c r="D59" s="179"/>
      <c r="E59" s="225" t="s">
        <v>121</v>
      </c>
      <c r="F59" s="226" t="s">
        <v>122</v>
      </c>
      <c r="G59" s="226" t="s">
        <v>178</v>
      </c>
      <c r="H59" s="178" t="s">
        <v>166</v>
      </c>
      <c r="I59" s="235" t="s">
        <v>123</v>
      </c>
      <c r="J59" s="177" t="s">
        <v>1534</v>
      </c>
      <c r="K59" s="177" t="s">
        <v>1535</v>
      </c>
      <c r="L59" s="178">
        <v>10</v>
      </c>
      <c r="M59" s="178">
        <v>10</v>
      </c>
      <c r="N59" s="178">
        <v>10</v>
      </c>
      <c r="O59" s="178">
        <v>10</v>
      </c>
      <c r="P59" s="127">
        <v>4</v>
      </c>
      <c r="Q59" s="127">
        <v>7.75</v>
      </c>
      <c r="R59" s="218"/>
      <c r="S59" s="114"/>
      <c r="T59" s="114">
        <f>(SUM(L59:O59)/2+P59*2+Q59*2+R59+S59)</f>
        <v>43.5</v>
      </c>
      <c r="U59" s="127"/>
      <c r="V59" s="518"/>
      <c r="W59" s="518"/>
      <c r="X59" s="518"/>
      <c r="Y59" s="518"/>
    </row>
    <row r="60" spans="1:25" s="170" customFormat="1" ht="33" customHeight="1">
      <c r="A60" s="573" t="s">
        <v>1590</v>
      </c>
      <c r="B60" s="573"/>
      <c r="C60" s="573"/>
      <c r="D60" s="573"/>
      <c r="E60" s="371"/>
      <c r="F60" s="370"/>
      <c r="G60" s="370"/>
      <c r="H60" s="370"/>
      <c r="I60" s="370"/>
      <c r="J60" s="510"/>
      <c r="K60" s="510"/>
      <c r="L60" s="370"/>
      <c r="M60" s="370"/>
      <c r="N60" s="370"/>
      <c r="O60" s="370"/>
      <c r="P60" s="370"/>
      <c r="Q60" s="370"/>
      <c r="R60" s="370"/>
      <c r="S60" s="370"/>
      <c r="T60" s="370"/>
      <c r="U60" s="533"/>
      <c r="V60" s="518"/>
      <c r="W60" s="518"/>
      <c r="X60" s="518"/>
      <c r="Y60" s="518"/>
    </row>
    <row r="61" spans="1:25" s="170" customFormat="1" ht="33" customHeight="1">
      <c r="A61" s="539">
        <v>1</v>
      </c>
      <c r="B61" s="177" t="s">
        <v>109</v>
      </c>
      <c r="C61" s="177" t="s">
        <v>110</v>
      </c>
      <c r="D61" s="178" t="s">
        <v>111</v>
      </c>
      <c r="E61" s="178"/>
      <c r="F61" s="178" t="s">
        <v>41</v>
      </c>
      <c r="G61" s="178" t="s">
        <v>6</v>
      </c>
      <c r="H61" s="178" t="s">
        <v>84</v>
      </c>
      <c r="I61" s="178" t="s">
        <v>112</v>
      </c>
      <c r="J61" s="177" t="s">
        <v>1578</v>
      </c>
      <c r="K61" s="510" t="s">
        <v>1579</v>
      </c>
      <c r="L61" s="178">
        <v>9</v>
      </c>
      <c r="M61" s="178">
        <v>9</v>
      </c>
      <c r="N61" s="178">
        <v>7</v>
      </c>
      <c r="O61" s="178">
        <v>9</v>
      </c>
      <c r="P61" s="114">
        <v>6.25</v>
      </c>
      <c r="Q61" s="114">
        <v>6.75</v>
      </c>
      <c r="R61" s="178">
        <v>3</v>
      </c>
      <c r="S61" s="114"/>
      <c r="T61" s="114">
        <f>(SUM(L61:O61)/2+P61*2+Q61*2+R61+S61)</f>
        <v>46</v>
      </c>
      <c r="U61" s="114"/>
      <c r="V61" s="518"/>
      <c r="W61" s="518"/>
      <c r="X61" s="518"/>
      <c r="Y61" s="518"/>
    </row>
    <row r="62" spans="1:25" s="170" customFormat="1" ht="33" customHeight="1">
      <c r="A62" s="539">
        <v>2</v>
      </c>
      <c r="B62" s="177" t="s">
        <v>117</v>
      </c>
      <c r="C62" s="177" t="s">
        <v>118</v>
      </c>
      <c r="D62" s="211">
        <v>39793</v>
      </c>
      <c r="E62" s="211"/>
      <c r="F62" s="178" t="s">
        <v>81</v>
      </c>
      <c r="G62" s="178" t="s">
        <v>28</v>
      </c>
      <c r="H62" s="178" t="s">
        <v>84</v>
      </c>
      <c r="I62" s="178" t="s">
        <v>96</v>
      </c>
      <c r="J62" s="177" t="s">
        <v>1584</v>
      </c>
      <c r="K62" s="177" t="s">
        <v>1585</v>
      </c>
      <c r="L62" s="178">
        <v>9</v>
      </c>
      <c r="M62" s="178">
        <v>9</v>
      </c>
      <c r="N62" s="178">
        <v>9</v>
      </c>
      <c r="O62" s="178">
        <v>9</v>
      </c>
      <c r="P62" s="114">
        <v>6.5</v>
      </c>
      <c r="Q62" s="114">
        <v>5.5</v>
      </c>
      <c r="R62" s="178">
        <v>3</v>
      </c>
      <c r="S62" s="114"/>
      <c r="T62" s="114">
        <f>(SUM(L62:O62)/2+P62*2+Q62*2+R62+S62)</f>
        <v>45</v>
      </c>
      <c r="U62" s="370"/>
      <c r="V62" s="518"/>
      <c r="W62" s="518"/>
      <c r="X62" s="518"/>
      <c r="Y62" s="518"/>
    </row>
    <row r="63" spans="1:25" s="170" customFormat="1" ht="33" customHeight="1">
      <c r="A63" s="573" t="s">
        <v>1591</v>
      </c>
      <c r="B63" s="573"/>
      <c r="C63" s="573"/>
      <c r="D63" s="573"/>
      <c r="E63" s="371"/>
      <c r="F63" s="370"/>
      <c r="G63" s="370"/>
      <c r="H63" s="370"/>
      <c r="I63" s="370"/>
      <c r="J63" s="510"/>
      <c r="K63" s="510"/>
      <c r="L63" s="370"/>
      <c r="M63" s="370"/>
      <c r="N63" s="370"/>
      <c r="O63" s="370"/>
      <c r="P63" s="370"/>
      <c r="Q63" s="370"/>
      <c r="R63" s="370"/>
      <c r="S63" s="370"/>
      <c r="T63" s="370"/>
      <c r="U63" s="533"/>
      <c r="V63" s="518"/>
      <c r="W63" s="518"/>
      <c r="X63" s="518"/>
      <c r="Y63" s="518"/>
    </row>
    <row r="64" spans="1:25" s="170" customFormat="1" ht="33" customHeight="1">
      <c r="A64" s="539">
        <v>1</v>
      </c>
      <c r="B64" s="140" t="s">
        <v>339</v>
      </c>
      <c r="C64" s="140" t="s">
        <v>98</v>
      </c>
      <c r="D64" s="25"/>
      <c r="E64" s="200">
        <v>39689</v>
      </c>
      <c r="F64" s="115" t="s">
        <v>340</v>
      </c>
      <c r="G64" s="115" t="s">
        <v>341</v>
      </c>
      <c r="H64" s="115" t="s">
        <v>277</v>
      </c>
      <c r="I64" s="115" t="s">
        <v>342</v>
      </c>
      <c r="J64" s="140" t="s">
        <v>1412</v>
      </c>
      <c r="K64" s="140" t="s">
        <v>1412</v>
      </c>
      <c r="L64" s="115">
        <v>9</v>
      </c>
      <c r="M64" s="115">
        <v>9</v>
      </c>
      <c r="N64" s="115">
        <v>9</v>
      </c>
      <c r="O64" s="115">
        <v>8</v>
      </c>
      <c r="P64" s="70">
        <v>7</v>
      </c>
      <c r="Q64" s="70">
        <v>5</v>
      </c>
      <c r="R64" s="115">
        <v>3</v>
      </c>
      <c r="S64" s="70"/>
      <c r="T64" s="114">
        <f>(SUM(L64:O64)/2+P64*2+Q64*2+R64+S64)</f>
        <v>44.5</v>
      </c>
      <c r="U64" s="533"/>
      <c r="V64" s="518"/>
      <c r="W64" s="518"/>
      <c r="X64" s="518"/>
      <c r="Y64" s="518"/>
    </row>
    <row r="65" spans="1:25" s="170" customFormat="1" ht="33" customHeight="1">
      <c r="A65" s="573" t="s">
        <v>1592</v>
      </c>
      <c r="B65" s="573"/>
      <c r="C65" s="573"/>
      <c r="D65" s="573"/>
      <c r="E65" s="371"/>
      <c r="F65" s="370"/>
      <c r="G65" s="370"/>
      <c r="H65" s="370"/>
      <c r="I65" s="370"/>
      <c r="J65" s="510"/>
      <c r="K65" s="510"/>
      <c r="L65" s="370"/>
      <c r="M65" s="370"/>
      <c r="N65" s="370"/>
      <c r="O65" s="370"/>
      <c r="P65" s="370"/>
      <c r="Q65" s="370"/>
      <c r="R65" s="370"/>
      <c r="S65" s="370"/>
      <c r="T65" s="370"/>
      <c r="U65" s="533"/>
      <c r="V65" s="518"/>
      <c r="W65" s="518"/>
      <c r="X65" s="518"/>
      <c r="Y65" s="518"/>
    </row>
    <row r="66" spans="1:25" s="170" customFormat="1" ht="33" customHeight="1">
      <c r="A66" s="539">
        <v>1</v>
      </c>
      <c r="B66" s="197" t="s">
        <v>101</v>
      </c>
      <c r="C66" s="197" t="s">
        <v>374</v>
      </c>
      <c r="D66" s="25"/>
      <c r="E66" s="213" t="s">
        <v>375</v>
      </c>
      <c r="F66" s="115" t="s">
        <v>263</v>
      </c>
      <c r="G66" s="25" t="s">
        <v>376</v>
      </c>
      <c r="H66" s="115" t="s">
        <v>265</v>
      </c>
      <c r="I66" s="115" t="s">
        <v>266</v>
      </c>
      <c r="J66" s="140" t="s">
        <v>1381</v>
      </c>
      <c r="K66" s="140" t="s">
        <v>1382</v>
      </c>
      <c r="L66" s="25">
        <v>7</v>
      </c>
      <c r="M66" s="25">
        <v>6</v>
      </c>
      <c r="N66" s="25">
        <v>9</v>
      </c>
      <c r="O66" s="25">
        <v>9</v>
      </c>
      <c r="P66" s="70">
        <v>3.75</v>
      </c>
      <c r="Q66" s="70">
        <v>4.5</v>
      </c>
      <c r="R66" s="25">
        <v>3</v>
      </c>
      <c r="S66" s="70"/>
      <c r="T66" s="114">
        <f>(SUM(L66:O66)/2+P66*2+Q66*2+R66+S66)</f>
        <v>35</v>
      </c>
      <c r="U66" s="533"/>
      <c r="V66" s="518"/>
      <c r="W66" s="518"/>
      <c r="X66" s="518"/>
      <c r="Y66" s="518"/>
    </row>
    <row r="67" spans="1:25" s="170" customFormat="1" ht="33" customHeight="1">
      <c r="A67" s="573" t="s">
        <v>1593</v>
      </c>
      <c r="B67" s="573"/>
      <c r="C67" s="573"/>
      <c r="D67" s="573"/>
      <c r="E67" s="25"/>
      <c r="F67" s="115"/>
      <c r="G67" s="25"/>
      <c r="H67" s="115"/>
      <c r="I67" s="115"/>
      <c r="J67" s="140"/>
      <c r="K67" s="140"/>
      <c r="L67" s="25"/>
      <c r="M67" s="25"/>
      <c r="N67" s="25"/>
      <c r="O67" s="25"/>
      <c r="P67" s="70"/>
      <c r="Q67" s="70"/>
      <c r="R67" s="25"/>
      <c r="S67" s="70"/>
      <c r="T67" s="114"/>
      <c r="U67" s="533"/>
      <c r="V67" s="518"/>
      <c r="W67" s="518"/>
      <c r="X67" s="518"/>
      <c r="Y67" s="518"/>
    </row>
    <row r="68" spans="1:25" s="170" customFormat="1" ht="33" customHeight="1">
      <c r="A68" s="539">
        <v>1</v>
      </c>
      <c r="B68" s="197" t="s">
        <v>359</v>
      </c>
      <c r="C68" s="197" t="s">
        <v>360</v>
      </c>
      <c r="D68" s="25"/>
      <c r="E68" s="237" t="s">
        <v>361</v>
      </c>
      <c r="F68" s="115" t="s">
        <v>245</v>
      </c>
      <c r="G68" s="25" t="s">
        <v>28</v>
      </c>
      <c r="H68" s="115" t="s">
        <v>246</v>
      </c>
      <c r="I68" s="115" t="s">
        <v>299</v>
      </c>
      <c r="J68" s="140" t="s">
        <v>1343</v>
      </c>
      <c r="K68" s="140" t="s">
        <v>1344</v>
      </c>
      <c r="L68" s="25">
        <v>10</v>
      </c>
      <c r="M68" s="25">
        <v>9</v>
      </c>
      <c r="N68" s="25">
        <v>9</v>
      </c>
      <c r="O68" s="25">
        <v>9</v>
      </c>
      <c r="P68" s="70">
        <v>5</v>
      </c>
      <c r="Q68" s="70">
        <v>6</v>
      </c>
      <c r="R68" s="25">
        <v>3</v>
      </c>
      <c r="S68" s="70"/>
      <c r="T68" s="114">
        <f>(SUM(L68:O68)/2+P68*2+Q68*2+R68+S68)</f>
        <v>43.5</v>
      </c>
      <c r="U68" s="533"/>
      <c r="V68" s="518"/>
      <c r="W68" s="518"/>
      <c r="X68" s="518"/>
      <c r="Y68" s="518"/>
    </row>
    <row r="69" spans="1:25" s="170" customFormat="1" ht="33" customHeight="1">
      <c r="A69" s="539">
        <v>2</v>
      </c>
      <c r="B69" s="140" t="s">
        <v>303</v>
      </c>
      <c r="C69" s="140" t="s">
        <v>304</v>
      </c>
      <c r="D69" s="194" t="s">
        <v>305</v>
      </c>
      <c r="E69" s="115"/>
      <c r="F69" s="115" t="s">
        <v>250</v>
      </c>
      <c r="G69" s="115" t="s">
        <v>28</v>
      </c>
      <c r="H69" s="115" t="s">
        <v>252</v>
      </c>
      <c r="I69" s="115" t="s">
        <v>306</v>
      </c>
      <c r="J69" s="140" t="s">
        <v>1333</v>
      </c>
      <c r="K69" s="140" t="s">
        <v>1334</v>
      </c>
      <c r="L69" s="115">
        <v>9</v>
      </c>
      <c r="M69" s="115">
        <v>9</v>
      </c>
      <c r="N69" s="115">
        <v>7</v>
      </c>
      <c r="O69" s="115">
        <v>7</v>
      </c>
      <c r="P69" s="114">
        <v>5.5</v>
      </c>
      <c r="Q69" s="114">
        <v>4.5</v>
      </c>
      <c r="R69" s="115"/>
      <c r="S69" s="114"/>
      <c r="T69" s="114">
        <f>(SUM(L69:O69)/2+P69*2+Q69*2+R69+S69)</f>
        <v>36</v>
      </c>
      <c r="U69" s="533"/>
      <c r="V69" s="518"/>
      <c r="W69" s="518"/>
      <c r="X69" s="518"/>
      <c r="Y69" s="518"/>
    </row>
    <row r="70" spans="1:25" s="170" customFormat="1" ht="33" customHeight="1">
      <c r="A70" s="573" t="s">
        <v>1594</v>
      </c>
      <c r="B70" s="573"/>
      <c r="C70" s="573"/>
      <c r="D70" s="573"/>
      <c r="E70" s="25"/>
      <c r="F70" s="115"/>
      <c r="G70" s="25"/>
      <c r="H70" s="115"/>
      <c r="I70" s="115"/>
      <c r="J70" s="140"/>
      <c r="K70" s="140"/>
      <c r="L70" s="25"/>
      <c r="M70" s="25"/>
      <c r="N70" s="25"/>
      <c r="O70" s="25"/>
      <c r="P70" s="70"/>
      <c r="Q70" s="70"/>
      <c r="R70" s="25"/>
      <c r="S70" s="70"/>
      <c r="T70" s="114"/>
      <c r="U70" s="533"/>
      <c r="V70" s="518"/>
      <c r="W70" s="518"/>
      <c r="X70" s="518"/>
      <c r="Y70" s="518"/>
    </row>
    <row r="71" spans="1:25" s="170" customFormat="1" ht="33" customHeight="1">
      <c r="A71" s="539">
        <v>1</v>
      </c>
      <c r="B71" s="140" t="s">
        <v>489</v>
      </c>
      <c r="C71" s="140" t="s">
        <v>304</v>
      </c>
      <c r="D71" s="228">
        <v>39705</v>
      </c>
      <c r="E71" s="115"/>
      <c r="F71" s="140" t="s">
        <v>443</v>
      </c>
      <c r="G71" s="115" t="s">
        <v>6</v>
      </c>
      <c r="H71" s="115" t="s">
        <v>444</v>
      </c>
      <c r="I71" s="115" t="s">
        <v>714</v>
      </c>
      <c r="J71" s="512" t="s">
        <v>1202</v>
      </c>
      <c r="K71" s="512" t="s">
        <v>1203</v>
      </c>
      <c r="L71" s="25">
        <v>10</v>
      </c>
      <c r="M71" s="25">
        <v>10</v>
      </c>
      <c r="N71" s="25">
        <v>9</v>
      </c>
      <c r="O71" s="25">
        <v>9</v>
      </c>
      <c r="P71" s="70">
        <v>5.25</v>
      </c>
      <c r="Q71" s="70">
        <v>7.5</v>
      </c>
      <c r="R71" s="25"/>
      <c r="S71" s="70"/>
      <c r="T71" s="114">
        <f>(SUM(L71:O71)/2+P71*2+Q71*2+R71+S71)</f>
        <v>44.5</v>
      </c>
      <c r="U71" s="533"/>
      <c r="V71" s="518"/>
      <c r="W71" s="518"/>
      <c r="X71" s="518"/>
      <c r="Y71" s="518"/>
    </row>
    <row r="72" spans="1:25" s="170" customFormat="1" ht="33" customHeight="1">
      <c r="A72" s="539">
        <v>2</v>
      </c>
      <c r="B72" s="140" t="s">
        <v>441</v>
      </c>
      <c r="C72" s="140" t="s">
        <v>22</v>
      </c>
      <c r="D72" s="115"/>
      <c r="E72" s="194" t="s">
        <v>442</v>
      </c>
      <c r="F72" s="140" t="s">
        <v>443</v>
      </c>
      <c r="G72" s="115" t="s">
        <v>6</v>
      </c>
      <c r="H72" s="115" t="s">
        <v>444</v>
      </c>
      <c r="I72" s="115" t="s">
        <v>706</v>
      </c>
      <c r="J72" s="512" t="s">
        <v>1211</v>
      </c>
      <c r="K72" s="512" t="s">
        <v>1212</v>
      </c>
      <c r="L72" s="25">
        <v>10</v>
      </c>
      <c r="M72" s="25">
        <v>9</v>
      </c>
      <c r="N72" s="25">
        <v>10</v>
      </c>
      <c r="O72" s="25">
        <v>9</v>
      </c>
      <c r="P72" s="70">
        <v>4.5</v>
      </c>
      <c r="Q72" s="70">
        <v>5.5</v>
      </c>
      <c r="R72" s="25">
        <v>3</v>
      </c>
      <c r="S72" s="70"/>
      <c r="T72" s="114">
        <f>(SUM(L72:O72)/2+P72*2+Q72*2+R72+S72)</f>
        <v>42</v>
      </c>
      <c r="U72" s="533"/>
      <c r="V72" s="518"/>
      <c r="W72" s="518"/>
      <c r="X72" s="518"/>
      <c r="Y72" s="518"/>
    </row>
    <row r="73" spans="1:25" s="170" customFormat="1" ht="33" customHeight="1">
      <c r="A73" s="573" t="s">
        <v>1595</v>
      </c>
      <c r="B73" s="573"/>
      <c r="C73" s="573"/>
      <c r="D73" s="573"/>
      <c r="E73" s="371"/>
      <c r="F73" s="370"/>
      <c r="G73" s="370"/>
      <c r="H73" s="370"/>
      <c r="I73" s="370"/>
      <c r="J73" s="510"/>
      <c r="K73" s="510"/>
      <c r="L73" s="370"/>
      <c r="M73" s="370"/>
      <c r="N73" s="370"/>
      <c r="O73" s="370"/>
      <c r="P73" s="370"/>
      <c r="Q73" s="370"/>
      <c r="R73" s="370"/>
      <c r="S73" s="370"/>
      <c r="T73" s="370"/>
      <c r="U73" s="533"/>
      <c r="V73" s="518"/>
      <c r="W73" s="518"/>
      <c r="X73" s="518"/>
      <c r="Y73" s="518"/>
    </row>
    <row r="74" spans="1:25" s="170" customFormat="1" ht="33" customHeight="1">
      <c r="A74" s="539">
        <v>1</v>
      </c>
      <c r="B74" s="140" t="s">
        <v>456</v>
      </c>
      <c r="C74" s="140" t="s">
        <v>457</v>
      </c>
      <c r="D74" s="173"/>
      <c r="E74" s="222" t="s">
        <v>458</v>
      </c>
      <c r="F74" s="140" t="s">
        <v>459</v>
      </c>
      <c r="G74" s="222" t="s">
        <v>251</v>
      </c>
      <c r="H74" s="115" t="s">
        <v>460</v>
      </c>
      <c r="I74" s="115" t="s">
        <v>1159</v>
      </c>
      <c r="J74" s="509" t="s">
        <v>1215</v>
      </c>
      <c r="K74" s="140" t="s">
        <v>1216</v>
      </c>
      <c r="L74" s="115">
        <v>8</v>
      </c>
      <c r="M74" s="115">
        <v>7</v>
      </c>
      <c r="N74" s="115">
        <v>7</v>
      </c>
      <c r="O74" s="115">
        <v>7</v>
      </c>
      <c r="P74" s="114">
        <v>6.5</v>
      </c>
      <c r="Q74" s="114">
        <v>7.75</v>
      </c>
      <c r="R74" s="115">
        <v>3</v>
      </c>
      <c r="S74" s="70"/>
      <c r="T74" s="114">
        <f>(SUM(L74:O74)/2+P74*2+Q74*2+R74+S74)</f>
        <v>46</v>
      </c>
      <c r="U74" s="533"/>
      <c r="V74" s="518"/>
      <c r="W74" s="518"/>
      <c r="X74" s="518"/>
      <c r="Y74" s="518"/>
    </row>
    <row r="75" spans="1:25" s="170" customFormat="1" ht="33" customHeight="1">
      <c r="A75" s="573" t="s">
        <v>1596</v>
      </c>
      <c r="B75" s="573"/>
      <c r="C75" s="573"/>
      <c r="D75" s="573"/>
      <c r="E75" s="371"/>
      <c r="F75" s="370"/>
      <c r="G75" s="370"/>
      <c r="H75" s="370"/>
      <c r="I75" s="370"/>
      <c r="J75" s="510"/>
      <c r="K75" s="510"/>
      <c r="L75" s="370"/>
      <c r="M75" s="370"/>
      <c r="N75" s="370"/>
      <c r="O75" s="370"/>
      <c r="P75" s="370"/>
      <c r="Q75" s="370"/>
      <c r="R75" s="370"/>
      <c r="S75" s="370"/>
      <c r="T75" s="370"/>
      <c r="U75" s="533"/>
      <c r="V75" s="518"/>
      <c r="W75" s="518"/>
      <c r="X75" s="518"/>
      <c r="Y75" s="518"/>
    </row>
    <row r="76" spans="1:25" s="170" customFormat="1" ht="33" customHeight="1">
      <c r="A76" s="539">
        <v>1</v>
      </c>
      <c r="B76" s="202" t="s">
        <v>693</v>
      </c>
      <c r="C76" s="202" t="s">
        <v>114</v>
      </c>
      <c r="D76" s="203" t="s">
        <v>458</v>
      </c>
      <c r="E76" s="189"/>
      <c r="F76" s="189" t="s">
        <v>612</v>
      </c>
      <c r="G76" s="189" t="s">
        <v>251</v>
      </c>
      <c r="H76" s="176" t="s">
        <v>613</v>
      </c>
      <c r="I76" s="189" t="s">
        <v>614</v>
      </c>
      <c r="J76" s="140" t="s">
        <v>1444</v>
      </c>
      <c r="K76" s="140" t="s">
        <v>1445</v>
      </c>
      <c r="L76" s="115">
        <v>8</v>
      </c>
      <c r="M76" s="115">
        <v>7</v>
      </c>
      <c r="N76" s="115">
        <v>9</v>
      </c>
      <c r="O76" s="115">
        <v>9</v>
      </c>
      <c r="P76" s="114">
        <v>8.5</v>
      </c>
      <c r="Q76" s="114">
        <v>6.25</v>
      </c>
      <c r="R76" s="115"/>
      <c r="S76" s="70"/>
      <c r="T76" s="114">
        <f>(SUM(L76:O76)/2+P76*2+Q76*2+R76+S76)</f>
        <v>46</v>
      </c>
      <c r="U76" s="533"/>
      <c r="V76" s="518"/>
      <c r="W76" s="518"/>
      <c r="X76" s="518"/>
      <c r="Y76" s="518"/>
    </row>
    <row r="77" spans="1:25" s="170" customFormat="1" ht="33" customHeight="1">
      <c r="A77" s="573" t="s">
        <v>1597</v>
      </c>
      <c r="B77" s="573"/>
      <c r="C77" s="573"/>
      <c r="D77" s="573"/>
      <c r="E77" s="371"/>
      <c r="F77" s="370"/>
      <c r="G77" s="370"/>
      <c r="H77" s="370"/>
      <c r="I77" s="370"/>
      <c r="J77" s="510"/>
      <c r="K77" s="510"/>
      <c r="L77" s="370"/>
      <c r="M77" s="370"/>
      <c r="N77" s="370"/>
      <c r="O77" s="370"/>
      <c r="P77" s="370"/>
      <c r="Q77" s="370"/>
      <c r="R77" s="370"/>
      <c r="S77" s="370"/>
      <c r="T77" s="370"/>
      <c r="U77" s="533"/>
      <c r="V77" s="518"/>
      <c r="W77" s="518"/>
      <c r="X77" s="518"/>
      <c r="Y77" s="518"/>
    </row>
    <row r="78" spans="1:25" s="170" customFormat="1" ht="33" customHeight="1">
      <c r="A78" s="538">
        <v>1</v>
      </c>
      <c r="B78" s="202" t="s">
        <v>573</v>
      </c>
      <c r="C78" s="202" t="s">
        <v>670</v>
      </c>
      <c r="D78" s="204" t="s">
        <v>671</v>
      </c>
      <c r="E78" s="189"/>
      <c r="F78" s="189" t="s">
        <v>664</v>
      </c>
      <c r="G78" s="189" t="s">
        <v>6</v>
      </c>
      <c r="H78" s="189" t="s">
        <v>634</v>
      </c>
      <c r="I78" s="189" t="s">
        <v>1162</v>
      </c>
      <c r="J78" s="140" t="s">
        <v>1458</v>
      </c>
      <c r="K78" s="140" t="s">
        <v>1459</v>
      </c>
      <c r="L78" s="184">
        <v>9</v>
      </c>
      <c r="M78" s="184">
        <v>9</v>
      </c>
      <c r="N78" s="184">
        <v>8</v>
      </c>
      <c r="O78" s="184">
        <v>7</v>
      </c>
      <c r="P78" s="188">
        <v>4.75</v>
      </c>
      <c r="Q78" s="188">
        <v>4.5</v>
      </c>
      <c r="R78" s="184">
        <v>3</v>
      </c>
      <c r="S78" s="70"/>
      <c r="T78" s="114">
        <f>(SUM(L78:O78)/2+P78*2+Q78*2+R78+S78)</f>
        <v>38</v>
      </c>
      <c r="U78" s="533"/>
      <c r="V78" s="518"/>
      <c r="W78" s="518"/>
      <c r="X78" s="518"/>
      <c r="Y78" s="518"/>
    </row>
    <row r="79" spans="1:25" s="170" customFormat="1" ht="33" customHeight="1">
      <c r="A79" s="575" t="s">
        <v>1598</v>
      </c>
      <c r="B79" s="576"/>
      <c r="C79" s="576"/>
      <c r="D79" s="577"/>
      <c r="E79" s="189"/>
      <c r="F79" s="189"/>
      <c r="G79" s="189"/>
      <c r="H79" s="189"/>
      <c r="I79" s="189"/>
      <c r="J79" s="140"/>
      <c r="K79" s="140"/>
      <c r="L79" s="184"/>
      <c r="M79" s="184"/>
      <c r="N79" s="184"/>
      <c r="O79" s="184"/>
      <c r="P79" s="188"/>
      <c r="Q79" s="188"/>
      <c r="R79" s="184"/>
      <c r="S79" s="70"/>
      <c r="T79" s="114"/>
      <c r="U79" s="533"/>
      <c r="V79" s="518"/>
      <c r="W79" s="518"/>
      <c r="X79" s="518"/>
      <c r="Y79" s="518"/>
    </row>
    <row r="80" spans="1:21" s="170" customFormat="1" ht="33" customHeight="1">
      <c r="A80" s="538">
        <v>1</v>
      </c>
      <c r="B80" s="183" t="s">
        <v>506</v>
      </c>
      <c r="C80" s="183" t="s">
        <v>507</v>
      </c>
      <c r="D80" s="185" t="s">
        <v>508</v>
      </c>
      <c r="E80" s="184"/>
      <c r="F80" s="186" t="s">
        <v>451</v>
      </c>
      <c r="G80" s="184" t="s">
        <v>251</v>
      </c>
      <c r="H80" s="187" t="s">
        <v>452</v>
      </c>
      <c r="I80" s="187" t="s">
        <v>722</v>
      </c>
      <c r="J80" s="191" t="s">
        <v>1268</v>
      </c>
      <c r="K80" s="191" t="s">
        <v>1269</v>
      </c>
      <c r="L80" s="184">
        <v>8</v>
      </c>
      <c r="M80" s="184">
        <v>7</v>
      </c>
      <c r="N80" s="184">
        <v>7</v>
      </c>
      <c r="O80" s="184">
        <v>7</v>
      </c>
      <c r="P80" s="188">
        <v>8.75</v>
      </c>
      <c r="Q80" s="188">
        <v>5.25</v>
      </c>
      <c r="R80" s="184">
        <v>3</v>
      </c>
      <c r="S80" s="70"/>
      <c r="T80" s="114">
        <f aca="true" t="shared" si="4" ref="T80:T89">(SUM(L80:O80)/2+P80*2+Q80*2+R80+S80)</f>
        <v>45.5</v>
      </c>
      <c r="U80" s="123"/>
    </row>
    <row r="81" spans="1:25" s="170" customFormat="1" ht="33" customHeight="1">
      <c r="A81" s="538">
        <v>2</v>
      </c>
      <c r="B81" s="202" t="s">
        <v>683</v>
      </c>
      <c r="C81" s="202" t="s">
        <v>684</v>
      </c>
      <c r="D81" s="204" t="s">
        <v>685</v>
      </c>
      <c r="E81" s="189"/>
      <c r="F81" s="189" t="s">
        <v>668</v>
      </c>
      <c r="G81" s="189" t="s">
        <v>6</v>
      </c>
      <c r="H81" s="189" t="s">
        <v>609</v>
      </c>
      <c r="I81" s="189" t="s">
        <v>669</v>
      </c>
      <c r="J81" s="140" t="s">
        <v>1486</v>
      </c>
      <c r="K81" s="140" t="s">
        <v>1487</v>
      </c>
      <c r="L81" s="184">
        <v>8</v>
      </c>
      <c r="M81" s="184">
        <v>7</v>
      </c>
      <c r="N81" s="184">
        <v>9</v>
      </c>
      <c r="O81" s="184">
        <v>9</v>
      </c>
      <c r="P81" s="188">
        <v>7.25</v>
      </c>
      <c r="Q81" s="188">
        <v>5.75</v>
      </c>
      <c r="R81" s="184">
        <v>3</v>
      </c>
      <c r="S81" s="70"/>
      <c r="T81" s="114">
        <f t="shared" si="4"/>
        <v>45.5</v>
      </c>
      <c r="U81" s="533"/>
      <c r="V81" s="518"/>
      <c r="W81" s="518"/>
      <c r="X81" s="518"/>
      <c r="Y81" s="518"/>
    </row>
    <row r="82" spans="1:30" ht="25.5">
      <c r="A82" s="538">
        <v>3</v>
      </c>
      <c r="B82" s="177" t="s">
        <v>80</v>
      </c>
      <c r="C82" s="177" t="s">
        <v>240</v>
      </c>
      <c r="D82" s="211">
        <v>39539</v>
      </c>
      <c r="E82" s="178"/>
      <c r="F82" s="178" t="s">
        <v>81</v>
      </c>
      <c r="G82" s="178" t="s">
        <v>6</v>
      </c>
      <c r="H82" s="178" t="s">
        <v>84</v>
      </c>
      <c r="I82" s="178" t="s">
        <v>82</v>
      </c>
      <c r="J82" s="177" t="s">
        <v>1556</v>
      </c>
      <c r="K82" s="177" t="s">
        <v>1557</v>
      </c>
      <c r="L82" s="178">
        <v>9</v>
      </c>
      <c r="M82" s="178">
        <v>9</v>
      </c>
      <c r="N82" s="178">
        <v>9</v>
      </c>
      <c r="O82" s="178">
        <v>9</v>
      </c>
      <c r="P82" s="370">
        <v>8.25</v>
      </c>
      <c r="Q82" s="370">
        <v>4</v>
      </c>
      <c r="R82" s="178">
        <v>3</v>
      </c>
      <c r="S82" s="370"/>
      <c r="T82" s="370">
        <f t="shared" si="4"/>
        <v>45.5</v>
      </c>
      <c r="U82" s="533"/>
      <c r="V82" s="518"/>
      <c r="W82" s="518"/>
      <c r="X82" s="518"/>
      <c r="Y82" s="518"/>
      <c r="AB82" s="170"/>
      <c r="AC82" s="170"/>
      <c r="AD82" s="170"/>
    </row>
    <row r="83" spans="1:25" s="170" customFormat="1" ht="33" customHeight="1">
      <c r="A83" s="538">
        <v>4</v>
      </c>
      <c r="B83" s="197" t="s">
        <v>244</v>
      </c>
      <c r="C83" s="197" t="s">
        <v>22</v>
      </c>
      <c r="D83" s="213">
        <v>39504</v>
      </c>
      <c r="E83" s="25"/>
      <c r="F83" s="115" t="s">
        <v>245</v>
      </c>
      <c r="G83" s="25" t="s">
        <v>6</v>
      </c>
      <c r="H83" s="115" t="s">
        <v>246</v>
      </c>
      <c r="I83" s="115" t="s">
        <v>247</v>
      </c>
      <c r="J83" s="140" t="s">
        <v>1319</v>
      </c>
      <c r="K83" s="140" t="s">
        <v>1320</v>
      </c>
      <c r="L83" s="25">
        <v>8</v>
      </c>
      <c r="M83" s="25">
        <v>9</v>
      </c>
      <c r="N83" s="25">
        <v>9</v>
      </c>
      <c r="O83" s="25">
        <v>8</v>
      </c>
      <c r="P83" s="70">
        <v>7.25</v>
      </c>
      <c r="Q83" s="70">
        <v>5.25</v>
      </c>
      <c r="R83" s="25">
        <v>3</v>
      </c>
      <c r="S83" s="70"/>
      <c r="T83" s="114">
        <f t="shared" si="4"/>
        <v>45</v>
      </c>
      <c r="U83" s="533"/>
      <c r="V83" s="518"/>
      <c r="W83" s="518"/>
      <c r="X83" s="518"/>
      <c r="Y83" s="518"/>
    </row>
    <row r="84" spans="1:25" s="170" customFormat="1" ht="33" customHeight="1">
      <c r="A84" s="538">
        <v>5</v>
      </c>
      <c r="B84" s="197" t="s">
        <v>377</v>
      </c>
      <c r="C84" s="197" t="s">
        <v>378</v>
      </c>
      <c r="D84" s="213" t="s">
        <v>320</v>
      </c>
      <c r="E84" s="25"/>
      <c r="F84" s="115" t="s">
        <v>263</v>
      </c>
      <c r="G84" s="25" t="s">
        <v>14</v>
      </c>
      <c r="H84" s="115" t="s">
        <v>265</v>
      </c>
      <c r="I84" s="115" t="s">
        <v>266</v>
      </c>
      <c r="J84" s="140" t="s">
        <v>1383</v>
      </c>
      <c r="K84" s="140" t="s">
        <v>1384</v>
      </c>
      <c r="L84" s="25">
        <v>9</v>
      </c>
      <c r="M84" s="25">
        <v>9</v>
      </c>
      <c r="N84" s="25">
        <v>9</v>
      </c>
      <c r="O84" s="25">
        <v>9</v>
      </c>
      <c r="P84" s="70">
        <v>6</v>
      </c>
      <c r="Q84" s="70">
        <v>5.5</v>
      </c>
      <c r="R84" s="25">
        <v>3</v>
      </c>
      <c r="S84" s="70"/>
      <c r="T84" s="114">
        <f t="shared" si="4"/>
        <v>44</v>
      </c>
      <c r="U84" s="533"/>
      <c r="V84" s="518"/>
      <c r="W84" s="518"/>
      <c r="X84" s="518"/>
      <c r="Y84" s="518"/>
    </row>
    <row r="85" spans="1:25" s="170" customFormat="1" ht="33" customHeight="1">
      <c r="A85" s="538">
        <v>6</v>
      </c>
      <c r="B85" s="197" t="s">
        <v>357</v>
      </c>
      <c r="C85" s="197" t="s">
        <v>358</v>
      </c>
      <c r="D85" s="25"/>
      <c r="E85" s="236">
        <v>39480</v>
      </c>
      <c r="F85" s="25" t="s">
        <v>282</v>
      </c>
      <c r="G85" s="25" t="s">
        <v>28</v>
      </c>
      <c r="H85" s="115" t="s">
        <v>283</v>
      </c>
      <c r="I85" s="115" t="s">
        <v>338</v>
      </c>
      <c r="J85" s="140" t="s">
        <v>1416</v>
      </c>
      <c r="K85" s="140" t="s">
        <v>1417</v>
      </c>
      <c r="L85" s="25">
        <v>9</v>
      </c>
      <c r="M85" s="25">
        <v>9</v>
      </c>
      <c r="N85" s="25">
        <v>10</v>
      </c>
      <c r="O85" s="25">
        <v>9</v>
      </c>
      <c r="P85" s="70">
        <v>4.25</v>
      </c>
      <c r="Q85" s="70">
        <v>6.75</v>
      </c>
      <c r="R85" s="25">
        <v>3</v>
      </c>
      <c r="S85" s="70"/>
      <c r="T85" s="114">
        <f t="shared" si="4"/>
        <v>43.5</v>
      </c>
      <c r="U85" s="533"/>
      <c r="V85" s="518"/>
      <c r="W85" s="518"/>
      <c r="X85" s="518"/>
      <c r="Y85" s="518"/>
    </row>
    <row r="86" spans="1:25" s="170" customFormat="1" ht="33" customHeight="1">
      <c r="A86" s="538">
        <v>7</v>
      </c>
      <c r="B86" s="140" t="s">
        <v>474</v>
      </c>
      <c r="C86" s="140" t="s">
        <v>475</v>
      </c>
      <c r="D86" s="115"/>
      <c r="E86" s="194" t="s">
        <v>476</v>
      </c>
      <c r="F86" s="140" t="s">
        <v>447</v>
      </c>
      <c r="G86" s="115" t="s">
        <v>251</v>
      </c>
      <c r="H86" s="115" t="s">
        <v>448</v>
      </c>
      <c r="I86" s="115" t="s">
        <v>1160</v>
      </c>
      <c r="J86" s="197" t="s">
        <v>1231</v>
      </c>
      <c r="K86" s="197" t="s">
        <v>1232</v>
      </c>
      <c r="L86" s="25">
        <v>8</v>
      </c>
      <c r="M86" s="25">
        <v>9</v>
      </c>
      <c r="N86" s="25">
        <v>9</v>
      </c>
      <c r="O86" s="25">
        <v>8</v>
      </c>
      <c r="P86" s="70">
        <v>5.25</v>
      </c>
      <c r="Q86" s="70">
        <v>6</v>
      </c>
      <c r="R86" s="25">
        <v>3</v>
      </c>
      <c r="S86" s="70"/>
      <c r="T86" s="114">
        <f t="shared" si="4"/>
        <v>42.5</v>
      </c>
      <c r="U86" s="533"/>
      <c r="V86" s="518"/>
      <c r="W86" s="518"/>
      <c r="X86" s="518"/>
      <c r="Y86" s="518"/>
    </row>
    <row r="87" spans="1:25" s="170" customFormat="1" ht="33" customHeight="1">
      <c r="A87" s="538">
        <v>8</v>
      </c>
      <c r="B87" s="140" t="s">
        <v>645</v>
      </c>
      <c r="C87" s="140" t="s">
        <v>646</v>
      </c>
      <c r="D87" s="115"/>
      <c r="E87" s="238" t="s">
        <v>647</v>
      </c>
      <c r="F87" s="174" t="s">
        <v>612</v>
      </c>
      <c r="G87" s="115" t="s">
        <v>6</v>
      </c>
      <c r="H87" s="115" t="s">
        <v>621</v>
      </c>
      <c r="I87" s="115" t="s">
        <v>648</v>
      </c>
      <c r="J87" s="140" t="s">
        <v>1436</v>
      </c>
      <c r="K87" s="140" t="s">
        <v>1437</v>
      </c>
      <c r="L87" s="115">
        <v>7</v>
      </c>
      <c r="M87" s="115">
        <v>7</v>
      </c>
      <c r="N87" s="115">
        <v>7</v>
      </c>
      <c r="O87" s="115">
        <v>5</v>
      </c>
      <c r="P87" s="114">
        <v>7.75</v>
      </c>
      <c r="Q87" s="114">
        <v>5.25</v>
      </c>
      <c r="R87" s="115">
        <v>3</v>
      </c>
      <c r="S87" s="114"/>
      <c r="T87" s="114">
        <f t="shared" si="4"/>
        <v>42</v>
      </c>
      <c r="U87" s="533"/>
      <c r="V87" s="518"/>
      <c r="W87" s="518"/>
      <c r="X87" s="518"/>
      <c r="Y87" s="518"/>
    </row>
    <row r="88" spans="1:25" s="170" customFormat="1" ht="33" customHeight="1">
      <c r="A88" s="538">
        <v>9</v>
      </c>
      <c r="B88" s="140" t="s">
        <v>641</v>
      </c>
      <c r="C88" s="140" t="s">
        <v>642</v>
      </c>
      <c r="D88" s="238"/>
      <c r="E88" s="240" t="s">
        <v>446</v>
      </c>
      <c r="F88" s="241" t="s">
        <v>643</v>
      </c>
      <c r="G88" s="242" t="s">
        <v>251</v>
      </c>
      <c r="H88" s="115" t="s">
        <v>644</v>
      </c>
      <c r="I88" s="115" t="s">
        <v>1161</v>
      </c>
      <c r="J88" s="509" t="s">
        <v>1492</v>
      </c>
      <c r="K88" s="140" t="s">
        <v>1493</v>
      </c>
      <c r="L88" s="115">
        <v>9</v>
      </c>
      <c r="M88" s="115">
        <v>7</v>
      </c>
      <c r="N88" s="115">
        <v>10</v>
      </c>
      <c r="O88" s="115">
        <v>9</v>
      </c>
      <c r="P88" s="114">
        <v>4</v>
      </c>
      <c r="Q88" s="114">
        <v>6.75</v>
      </c>
      <c r="R88" s="115"/>
      <c r="S88" s="114"/>
      <c r="T88" s="114">
        <f t="shared" si="4"/>
        <v>39</v>
      </c>
      <c r="U88" s="533"/>
      <c r="V88" s="518"/>
      <c r="W88" s="518"/>
      <c r="X88" s="518"/>
      <c r="Y88" s="518"/>
    </row>
    <row r="89" spans="1:25" s="170" customFormat="1" ht="33" customHeight="1">
      <c r="A89" s="538">
        <v>10</v>
      </c>
      <c r="B89" s="224" t="s">
        <v>124</v>
      </c>
      <c r="C89" s="177" t="s">
        <v>22</v>
      </c>
      <c r="D89" s="225" t="s">
        <v>125</v>
      </c>
      <c r="E89" s="178"/>
      <c r="F89" s="226" t="s">
        <v>126</v>
      </c>
      <c r="G89" s="226" t="s">
        <v>14</v>
      </c>
      <c r="H89" s="178" t="s">
        <v>166</v>
      </c>
      <c r="I89" s="226" t="s">
        <v>127</v>
      </c>
      <c r="J89" s="177" t="s">
        <v>1532</v>
      </c>
      <c r="K89" s="177" t="s">
        <v>1533</v>
      </c>
      <c r="L89" s="178">
        <v>9</v>
      </c>
      <c r="M89" s="178">
        <v>9</v>
      </c>
      <c r="N89" s="178">
        <v>9</v>
      </c>
      <c r="O89" s="178">
        <v>7</v>
      </c>
      <c r="P89" s="114">
        <v>5.25</v>
      </c>
      <c r="Q89" s="114">
        <v>4.25</v>
      </c>
      <c r="R89" s="178"/>
      <c r="S89" s="114"/>
      <c r="T89" s="114">
        <f t="shared" si="4"/>
        <v>36</v>
      </c>
      <c r="U89" s="114"/>
      <c r="V89" s="518"/>
      <c r="W89" s="518"/>
      <c r="X89" s="518"/>
      <c r="Y89" s="518"/>
    </row>
    <row r="90" ht="15.75">
      <c r="U90" s="136"/>
    </row>
    <row r="91" ht="15.75">
      <c r="U91" s="136"/>
    </row>
    <row r="92" spans="21:22" ht="15.75">
      <c r="U92" s="136"/>
      <c r="V92" s="168"/>
    </row>
    <row r="93" spans="21:22" ht="15.75">
      <c r="U93" s="136"/>
      <c r="V93" s="168"/>
    </row>
    <row r="94" spans="21:22" ht="15.75">
      <c r="U94" s="136"/>
      <c r="V94" s="168"/>
    </row>
    <row r="95" spans="21:22" ht="15.75">
      <c r="U95" s="136"/>
      <c r="V95" s="168"/>
    </row>
    <row r="96" spans="21:22" ht="15.75">
      <c r="U96" s="136"/>
      <c r="V96" s="168"/>
    </row>
    <row r="97" spans="21:22" ht="15.75">
      <c r="U97" s="136"/>
      <c r="V97" s="168"/>
    </row>
    <row r="98" spans="21:22" ht="15.75">
      <c r="U98" s="136"/>
      <c r="V98" s="168"/>
    </row>
    <row r="99" spans="21:22" ht="15.75">
      <c r="U99" s="136"/>
      <c r="V99" s="168"/>
    </row>
    <row r="100" spans="21:22" ht="15.75">
      <c r="U100" s="136"/>
      <c r="V100" s="168"/>
    </row>
    <row r="101" spans="21:22" ht="15.75">
      <c r="U101" s="136"/>
      <c r="V101" s="168"/>
    </row>
    <row r="102" spans="21:22" ht="15.75">
      <c r="U102" s="136"/>
      <c r="V102" s="168"/>
    </row>
    <row r="103" spans="21:22" ht="15.75">
      <c r="U103" s="136"/>
      <c r="V103" s="168"/>
    </row>
    <row r="104" spans="21:22" ht="15.75">
      <c r="U104" s="136"/>
      <c r="V104" s="168"/>
    </row>
    <row r="105" spans="21:22" ht="15.75">
      <c r="U105" s="136"/>
      <c r="V105" s="168"/>
    </row>
    <row r="106" spans="21:22" ht="15.75">
      <c r="U106" s="136"/>
      <c r="V106" s="168"/>
    </row>
    <row r="107" spans="21:22" ht="15.75">
      <c r="U107" s="136"/>
      <c r="V107" s="168"/>
    </row>
    <row r="108" spans="21:22" ht="15.75">
      <c r="U108" s="136"/>
      <c r="V108" s="168"/>
    </row>
    <row r="109" spans="21:22" ht="15.75">
      <c r="U109" s="136"/>
      <c r="V109" s="168"/>
    </row>
    <row r="110" spans="21:22" ht="15.75">
      <c r="U110" s="136"/>
      <c r="V110" s="168"/>
    </row>
    <row r="111" spans="21:22" ht="15.75">
      <c r="U111" s="136"/>
      <c r="V111" s="168"/>
    </row>
    <row r="112" spans="21:22" ht="15.75">
      <c r="U112" s="136"/>
      <c r="V112" s="168"/>
    </row>
    <row r="113" spans="21:22" ht="15.75">
      <c r="U113" s="136"/>
      <c r="V113" s="168"/>
    </row>
    <row r="114" spans="21:22" ht="15.75">
      <c r="U114" s="136"/>
      <c r="V114" s="168"/>
    </row>
    <row r="115" spans="21:22" ht="15.75">
      <c r="U115" s="136"/>
      <c r="V115" s="168"/>
    </row>
    <row r="116" spans="21:22" ht="15.75">
      <c r="U116" s="136"/>
      <c r="V116" s="168"/>
    </row>
    <row r="117" spans="21:22" ht="15.75">
      <c r="U117" s="136"/>
      <c r="V117" s="168"/>
    </row>
    <row r="118" spans="21:22" ht="15.75">
      <c r="U118" s="136"/>
      <c r="V118" s="168"/>
    </row>
    <row r="119" spans="21:22" ht="15.75">
      <c r="U119" s="136"/>
      <c r="V119" s="168"/>
    </row>
    <row r="120" spans="21:22" ht="15.75">
      <c r="U120" s="136"/>
      <c r="V120" s="168"/>
    </row>
    <row r="121" spans="21:22" ht="15.75">
      <c r="U121" s="136"/>
      <c r="V121" s="168"/>
    </row>
    <row r="122" spans="21:22" ht="15.75">
      <c r="U122" s="136"/>
      <c r="V122" s="168"/>
    </row>
    <row r="123" spans="21:22" ht="15.75">
      <c r="U123" s="136"/>
      <c r="V123" s="168"/>
    </row>
    <row r="124" spans="21:22" ht="15.75">
      <c r="U124" s="136"/>
      <c r="V124" s="168"/>
    </row>
    <row r="125" spans="21:22" ht="15.75">
      <c r="U125" s="136"/>
      <c r="V125" s="168"/>
    </row>
    <row r="126" spans="21:22" ht="15.75">
      <c r="U126" s="136"/>
      <c r="V126" s="168"/>
    </row>
  </sheetData>
  <sheetProtection/>
  <mergeCells count="35">
    <mergeCell ref="A58:D58"/>
    <mergeCell ref="A57:D57"/>
    <mergeCell ref="A3:A5"/>
    <mergeCell ref="T3:T5"/>
    <mergeCell ref="J3:J5"/>
    <mergeCell ref="K3:K5"/>
    <mergeCell ref="A8:G8"/>
    <mergeCell ref="A7:G7"/>
    <mergeCell ref="D3:E3"/>
    <mergeCell ref="F3:F5"/>
    <mergeCell ref="G3:G5"/>
    <mergeCell ref="U3:U5"/>
    <mergeCell ref="D4:D5"/>
    <mergeCell ref="E4:E5"/>
    <mergeCell ref="L4:M4"/>
    <mergeCell ref="N4:O4"/>
    <mergeCell ref="H3:H5"/>
    <mergeCell ref="I3:I5"/>
    <mergeCell ref="A79:D79"/>
    <mergeCell ref="A60:D60"/>
    <mergeCell ref="A63:D63"/>
    <mergeCell ref="A65:D65"/>
    <mergeCell ref="A67:D67"/>
    <mergeCell ref="A70:D70"/>
    <mergeCell ref="A75:D75"/>
    <mergeCell ref="B1:V1"/>
    <mergeCell ref="B2:T2"/>
    <mergeCell ref="A73:D73"/>
    <mergeCell ref="A77:D77"/>
    <mergeCell ref="R3:R5"/>
    <mergeCell ref="S3:S5"/>
    <mergeCell ref="L3:O3"/>
    <mergeCell ref="P3:Q4"/>
    <mergeCell ref="B3:B5"/>
    <mergeCell ref="C3:C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231"/>
  <sheetViews>
    <sheetView zoomScale="55" zoomScaleNormal="55" zoomScalePageLayoutView="0" workbookViewId="0" topLeftCell="Q1">
      <selection activeCell="F149" sqref="F149:X149"/>
    </sheetView>
  </sheetViews>
  <sheetFormatPr defaultColWidth="8.796875" defaultRowHeight="15"/>
  <cols>
    <col min="1" max="1" width="5.5" style="3" customWidth="1"/>
    <col min="2" max="2" width="3.59765625" style="2" customWidth="1"/>
    <col min="3" max="5" width="3.59765625" style="3" customWidth="1"/>
    <col min="6" max="6" width="11.5" style="20" customWidth="1"/>
    <col min="7" max="7" width="6.09765625" style="20" customWidth="1"/>
    <col min="8" max="9" width="8.8984375" style="3" customWidth="1"/>
    <col min="10" max="10" width="18.5" style="3" customWidth="1"/>
    <col min="11" max="11" width="7.5" style="3" customWidth="1"/>
    <col min="12" max="12" width="15.59765625" style="3" customWidth="1"/>
    <col min="13" max="13" width="13.3984375" style="3" customWidth="1"/>
    <col min="14" max="15" width="14.5" style="3" customWidth="1"/>
    <col min="16" max="19" width="5" style="3" customWidth="1"/>
    <col min="20" max="21" width="6.3984375" style="76" customWidth="1"/>
    <col min="22" max="22" width="5" style="3" customWidth="1"/>
    <col min="23" max="23" width="4.09765625" style="76" customWidth="1"/>
    <col min="24" max="24" width="8.3984375" style="76" customWidth="1"/>
    <col min="25" max="25" width="7.3984375" style="123" customWidth="1"/>
    <col min="26" max="16384" width="9" style="3" customWidth="1"/>
  </cols>
  <sheetData>
    <row r="1" spans="1:25" ht="20.25">
      <c r="A1" s="542" t="s">
        <v>1189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</row>
    <row r="2" spans="1:25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411" t="s">
        <v>1188</v>
      </c>
      <c r="Y2" s="136"/>
    </row>
    <row r="3" spans="2:25" ht="15.75">
      <c r="B3" s="548"/>
      <c r="C3" s="548"/>
      <c r="D3" s="548"/>
      <c r="E3" s="548"/>
      <c r="F3" s="548"/>
      <c r="G3" s="548"/>
      <c r="H3" s="548"/>
      <c r="I3" s="548"/>
      <c r="J3" s="7"/>
      <c r="Y3" s="136"/>
    </row>
    <row r="4" spans="1:25" s="4" customFormat="1" ht="23.25" customHeight="1">
      <c r="A4" s="553" t="s">
        <v>0</v>
      </c>
      <c r="B4" s="554" t="s">
        <v>0</v>
      </c>
      <c r="C4" s="557" t="s">
        <v>237</v>
      </c>
      <c r="D4" s="558"/>
      <c r="E4" s="559"/>
      <c r="F4" s="566" t="s">
        <v>167</v>
      </c>
      <c r="G4" s="549" t="s">
        <v>168</v>
      </c>
      <c r="H4" s="552" t="s">
        <v>169</v>
      </c>
      <c r="I4" s="552"/>
      <c r="J4" s="543" t="s">
        <v>3</v>
      </c>
      <c r="K4" s="543" t="s">
        <v>171</v>
      </c>
      <c r="L4" s="543" t="s">
        <v>4</v>
      </c>
      <c r="M4" s="543" t="s">
        <v>172</v>
      </c>
      <c r="N4" s="543" t="s">
        <v>1190</v>
      </c>
      <c r="O4" s="543" t="s">
        <v>1191</v>
      </c>
      <c r="P4" s="552" t="s">
        <v>173</v>
      </c>
      <c r="Q4" s="552"/>
      <c r="R4" s="552"/>
      <c r="S4" s="552"/>
      <c r="T4" s="569" t="s">
        <v>5</v>
      </c>
      <c r="U4" s="569"/>
      <c r="V4" s="552" t="s">
        <v>174</v>
      </c>
      <c r="W4" s="569" t="s">
        <v>175</v>
      </c>
      <c r="X4" s="570" t="s">
        <v>176</v>
      </c>
      <c r="Y4" s="569" t="s">
        <v>177</v>
      </c>
    </row>
    <row r="5" spans="1:25" s="4" customFormat="1" ht="19.5" customHeight="1">
      <c r="A5" s="553"/>
      <c r="B5" s="555"/>
      <c r="C5" s="560"/>
      <c r="D5" s="561"/>
      <c r="E5" s="562"/>
      <c r="F5" s="567"/>
      <c r="G5" s="550"/>
      <c r="H5" s="543" t="s">
        <v>1</v>
      </c>
      <c r="I5" s="543" t="s">
        <v>170</v>
      </c>
      <c r="J5" s="544"/>
      <c r="K5" s="544"/>
      <c r="L5" s="544"/>
      <c r="M5" s="544"/>
      <c r="N5" s="544"/>
      <c r="O5" s="544"/>
      <c r="P5" s="552" t="s">
        <v>190</v>
      </c>
      <c r="Q5" s="552"/>
      <c r="R5" s="552" t="s">
        <v>191</v>
      </c>
      <c r="S5" s="552"/>
      <c r="T5" s="569"/>
      <c r="U5" s="569"/>
      <c r="V5" s="552"/>
      <c r="W5" s="569"/>
      <c r="X5" s="570"/>
      <c r="Y5" s="569"/>
    </row>
    <row r="6" spans="1:25" s="4" customFormat="1" ht="12.75" customHeight="1">
      <c r="A6" s="553"/>
      <c r="B6" s="556"/>
      <c r="C6" s="563"/>
      <c r="D6" s="564"/>
      <c r="E6" s="565"/>
      <c r="F6" s="568"/>
      <c r="G6" s="551"/>
      <c r="H6" s="545"/>
      <c r="I6" s="545"/>
      <c r="J6" s="545"/>
      <c r="K6" s="545"/>
      <c r="L6" s="545"/>
      <c r="M6" s="545"/>
      <c r="N6" s="545"/>
      <c r="O6" s="545"/>
      <c r="P6" s="1" t="s">
        <v>189</v>
      </c>
      <c r="Q6" s="1" t="s">
        <v>2</v>
      </c>
      <c r="R6" s="1" t="s">
        <v>189</v>
      </c>
      <c r="S6" s="1" t="s">
        <v>2</v>
      </c>
      <c r="T6" s="77" t="s">
        <v>189</v>
      </c>
      <c r="U6" s="77" t="s">
        <v>1155</v>
      </c>
      <c r="V6" s="552"/>
      <c r="W6" s="569"/>
      <c r="X6" s="570"/>
      <c r="Y6" s="569"/>
    </row>
    <row r="7" spans="1:51" s="4" customFormat="1" ht="12.75" customHeight="1">
      <c r="A7" s="115">
        <v>1</v>
      </c>
      <c r="B7" s="311"/>
      <c r="C7" s="438"/>
      <c r="D7" s="439"/>
      <c r="E7" s="440"/>
      <c r="F7" s="441">
        <v>2</v>
      </c>
      <c r="G7" s="442">
        <v>3</v>
      </c>
      <c r="H7" s="441">
        <v>4</v>
      </c>
      <c r="I7" s="442">
        <v>5</v>
      </c>
      <c r="J7" s="441">
        <v>6</v>
      </c>
      <c r="K7" s="442">
        <v>7</v>
      </c>
      <c r="L7" s="441">
        <v>8</v>
      </c>
      <c r="M7" s="442">
        <v>9</v>
      </c>
      <c r="N7" s="441">
        <v>10</v>
      </c>
      <c r="O7" s="442">
        <v>11</v>
      </c>
      <c r="P7" s="178">
        <v>12</v>
      </c>
      <c r="Q7" s="178">
        <v>13</v>
      </c>
      <c r="R7" s="178">
        <v>14</v>
      </c>
      <c r="S7" s="178">
        <v>15</v>
      </c>
      <c r="T7" s="178">
        <v>16</v>
      </c>
      <c r="U7" s="178">
        <v>17</v>
      </c>
      <c r="V7" s="178">
        <v>18</v>
      </c>
      <c r="W7" s="178">
        <v>19</v>
      </c>
      <c r="X7" s="178">
        <v>20</v>
      </c>
      <c r="Y7" s="178">
        <v>21</v>
      </c>
      <c r="AA7" s="411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411" t="s">
        <v>1599</v>
      </c>
    </row>
    <row r="8" spans="1:51" s="409" customFormat="1" ht="33" customHeight="1">
      <c r="A8" s="367">
        <v>24</v>
      </c>
      <c r="B8" s="368" t="s">
        <v>193</v>
      </c>
      <c r="C8" s="368" t="s">
        <v>192</v>
      </c>
      <c r="D8" s="368" t="s">
        <v>192</v>
      </c>
      <c r="E8" s="368" t="s">
        <v>215</v>
      </c>
      <c r="F8" s="369" t="s">
        <v>29</v>
      </c>
      <c r="G8" s="369" t="s">
        <v>30</v>
      </c>
      <c r="H8" s="370"/>
      <c r="I8" s="371" t="s">
        <v>31</v>
      </c>
      <c r="J8" s="370" t="s">
        <v>33</v>
      </c>
      <c r="K8" s="370" t="s">
        <v>14</v>
      </c>
      <c r="L8" s="370" t="s">
        <v>24</v>
      </c>
      <c r="M8" s="370" t="s">
        <v>32</v>
      </c>
      <c r="N8" s="510" t="s">
        <v>1511</v>
      </c>
      <c r="O8" s="510" t="s">
        <v>1512</v>
      </c>
      <c r="P8" s="370">
        <v>10</v>
      </c>
      <c r="Q8" s="370">
        <v>10</v>
      </c>
      <c r="R8" s="370">
        <v>10</v>
      </c>
      <c r="S8" s="370">
        <v>9</v>
      </c>
      <c r="T8" s="370">
        <v>8.75</v>
      </c>
      <c r="U8" s="370">
        <v>9</v>
      </c>
      <c r="V8" s="370">
        <v>3</v>
      </c>
      <c r="W8" s="370"/>
      <c r="X8" s="370">
        <f aca="true" t="shared" si="0" ref="X8:X35">(SUM(P8:S8)/2+T8*2+U8*2+V8+W8)</f>
        <v>58</v>
      </c>
      <c r="Y8" s="370"/>
      <c r="AA8" s="588" t="s">
        <v>1600</v>
      </c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</row>
    <row r="9" spans="1:51" s="409" customFormat="1" ht="33" customHeight="1">
      <c r="A9" s="367">
        <v>19</v>
      </c>
      <c r="B9" s="368" t="s">
        <v>210</v>
      </c>
      <c r="C9" s="368" t="s">
        <v>192</v>
      </c>
      <c r="D9" s="368" t="s">
        <v>192</v>
      </c>
      <c r="E9" s="368" t="s">
        <v>210</v>
      </c>
      <c r="F9" s="369" t="s">
        <v>16</v>
      </c>
      <c r="G9" s="369" t="s">
        <v>78</v>
      </c>
      <c r="H9" s="370"/>
      <c r="I9" s="371" t="s">
        <v>79</v>
      </c>
      <c r="J9" s="370" t="s">
        <v>76</v>
      </c>
      <c r="K9" s="370" t="s">
        <v>6</v>
      </c>
      <c r="L9" s="370" t="s">
        <v>9</v>
      </c>
      <c r="M9" s="370" t="s">
        <v>17</v>
      </c>
      <c r="N9" s="510" t="s">
        <v>1509</v>
      </c>
      <c r="O9" s="510" t="s">
        <v>1510</v>
      </c>
      <c r="P9" s="370">
        <v>10</v>
      </c>
      <c r="Q9" s="370">
        <v>9</v>
      </c>
      <c r="R9" s="370">
        <v>9</v>
      </c>
      <c r="S9" s="370">
        <v>9</v>
      </c>
      <c r="T9" s="370">
        <v>9</v>
      </c>
      <c r="U9" s="370">
        <v>7.75</v>
      </c>
      <c r="V9" s="370">
        <v>3</v>
      </c>
      <c r="W9" s="370"/>
      <c r="X9" s="370">
        <f t="shared" si="0"/>
        <v>55</v>
      </c>
      <c r="Y9" s="367"/>
      <c r="AA9" s="589" t="s">
        <v>1494</v>
      </c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</row>
    <row r="10" spans="1:51" s="409" customFormat="1" ht="33" customHeight="1">
      <c r="A10" s="367">
        <v>40</v>
      </c>
      <c r="B10" s="368" t="s">
        <v>209</v>
      </c>
      <c r="C10" s="368" t="s">
        <v>192</v>
      </c>
      <c r="D10" s="368" t="s">
        <v>192</v>
      </c>
      <c r="E10" s="368" t="s">
        <v>231</v>
      </c>
      <c r="F10" s="369" t="s">
        <v>43</v>
      </c>
      <c r="G10" s="369" t="s">
        <v>44</v>
      </c>
      <c r="H10" s="371" t="s">
        <v>45</v>
      </c>
      <c r="I10" s="370"/>
      <c r="J10" s="370" t="s">
        <v>33</v>
      </c>
      <c r="K10" s="370" t="s">
        <v>14</v>
      </c>
      <c r="L10" s="370" t="s">
        <v>24</v>
      </c>
      <c r="M10" s="370" t="s">
        <v>10</v>
      </c>
      <c r="N10" s="510"/>
      <c r="O10" s="510" t="s">
        <v>1523</v>
      </c>
      <c r="P10" s="370">
        <v>9</v>
      </c>
      <c r="Q10" s="370">
        <v>9</v>
      </c>
      <c r="R10" s="370">
        <v>10</v>
      </c>
      <c r="S10" s="370">
        <v>9</v>
      </c>
      <c r="T10" s="370">
        <v>7</v>
      </c>
      <c r="U10" s="370">
        <v>7.25</v>
      </c>
      <c r="V10" s="370">
        <v>3</v>
      </c>
      <c r="W10" s="370"/>
      <c r="X10" s="370">
        <f t="shared" si="0"/>
        <v>50</v>
      </c>
      <c r="Y10" s="370"/>
      <c r="AA10" s="585" t="s">
        <v>0</v>
      </c>
      <c r="AB10" s="585" t="s">
        <v>1601</v>
      </c>
      <c r="AC10" s="585" t="s">
        <v>1602</v>
      </c>
      <c r="AD10" s="585" t="s">
        <v>1603</v>
      </c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85"/>
      <c r="AQ10" s="585"/>
      <c r="AR10" s="585"/>
      <c r="AS10" s="585"/>
      <c r="AT10" s="585"/>
      <c r="AU10" s="585"/>
      <c r="AV10" s="585"/>
      <c r="AW10" s="585"/>
      <c r="AX10" s="585"/>
      <c r="AY10" s="585" t="s">
        <v>1604</v>
      </c>
    </row>
    <row r="11" spans="1:51" s="409" customFormat="1" ht="33" customHeight="1">
      <c r="A11" s="367">
        <v>34</v>
      </c>
      <c r="B11" s="368" t="s">
        <v>203</v>
      </c>
      <c r="C11" s="368" t="s">
        <v>192</v>
      </c>
      <c r="D11" s="368" t="s">
        <v>192</v>
      </c>
      <c r="E11" s="368" t="s">
        <v>225</v>
      </c>
      <c r="F11" s="369" t="s">
        <v>69</v>
      </c>
      <c r="G11" s="369" t="s">
        <v>70</v>
      </c>
      <c r="H11" s="371"/>
      <c r="I11" s="371" t="s">
        <v>71</v>
      </c>
      <c r="J11" s="370" t="s">
        <v>33</v>
      </c>
      <c r="K11" s="370" t="s">
        <v>14</v>
      </c>
      <c r="L11" s="370" t="s">
        <v>24</v>
      </c>
      <c r="M11" s="370" t="s">
        <v>53</v>
      </c>
      <c r="N11" s="510" t="s">
        <v>1528</v>
      </c>
      <c r="O11" s="510" t="s">
        <v>1529</v>
      </c>
      <c r="P11" s="370">
        <v>10</v>
      </c>
      <c r="Q11" s="370">
        <v>9</v>
      </c>
      <c r="R11" s="370">
        <v>9</v>
      </c>
      <c r="S11" s="370">
        <v>9</v>
      </c>
      <c r="T11" s="370">
        <v>4.75</v>
      </c>
      <c r="U11" s="370">
        <v>8</v>
      </c>
      <c r="V11" s="370">
        <v>3</v>
      </c>
      <c r="W11" s="370"/>
      <c r="X11" s="370">
        <f t="shared" si="0"/>
        <v>47</v>
      </c>
      <c r="Y11" s="370"/>
      <c r="AA11" s="585"/>
      <c r="AB11" s="585"/>
      <c r="AC11" s="585"/>
      <c r="AD11" s="536">
        <v>0</v>
      </c>
      <c r="AE11" s="536">
        <v>0.5</v>
      </c>
      <c r="AF11" s="536">
        <v>1</v>
      </c>
      <c r="AG11" s="536">
        <v>1.5</v>
      </c>
      <c r="AH11" s="536">
        <v>2</v>
      </c>
      <c r="AI11" s="536">
        <v>2.5</v>
      </c>
      <c r="AJ11" s="536">
        <v>3</v>
      </c>
      <c r="AK11" s="536">
        <v>3.5</v>
      </c>
      <c r="AL11" s="536">
        <v>4</v>
      </c>
      <c r="AM11" s="536">
        <v>4.5</v>
      </c>
      <c r="AN11" s="536">
        <v>5</v>
      </c>
      <c r="AO11" s="536">
        <v>5.5</v>
      </c>
      <c r="AP11" s="536">
        <v>6</v>
      </c>
      <c r="AQ11" s="536">
        <v>6.5</v>
      </c>
      <c r="AR11" s="536">
        <v>7</v>
      </c>
      <c r="AS11" s="536">
        <v>7.5</v>
      </c>
      <c r="AT11" s="536">
        <v>8</v>
      </c>
      <c r="AU11" s="536">
        <v>8.5</v>
      </c>
      <c r="AV11" s="536">
        <v>9</v>
      </c>
      <c r="AW11" s="536">
        <v>9.5</v>
      </c>
      <c r="AX11" s="536">
        <v>10</v>
      </c>
      <c r="AY11" s="585"/>
    </row>
    <row r="12" spans="1:51" s="409" customFormat="1" ht="33" customHeight="1">
      <c r="A12" s="367">
        <v>43</v>
      </c>
      <c r="B12" s="368" t="s">
        <v>212</v>
      </c>
      <c r="C12" s="368" t="s">
        <v>192</v>
      </c>
      <c r="D12" s="368" t="s">
        <v>192</v>
      </c>
      <c r="E12" s="368" t="s">
        <v>234</v>
      </c>
      <c r="F12" s="369" t="s">
        <v>18</v>
      </c>
      <c r="G12" s="369" t="s">
        <v>19</v>
      </c>
      <c r="H12" s="370"/>
      <c r="I12" s="371" t="s">
        <v>20</v>
      </c>
      <c r="J12" s="370" t="s">
        <v>76</v>
      </c>
      <c r="K12" s="370" t="s">
        <v>14</v>
      </c>
      <c r="L12" s="370" t="s">
        <v>24</v>
      </c>
      <c r="M12" s="370" t="s">
        <v>32</v>
      </c>
      <c r="N12" s="510" t="s">
        <v>1526</v>
      </c>
      <c r="O12" s="510" t="s">
        <v>1527</v>
      </c>
      <c r="P12" s="370">
        <v>10</v>
      </c>
      <c r="Q12" s="370">
        <v>9</v>
      </c>
      <c r="R12" s="370">
        <v>9</v>
      </c>
      <c r="S12" s="370">
        <v>9</v>
      </c>
      <c r="T12" s="370">
        <v>5.25</v>
      </c>
      <c r="U12" s="370">
        <v>7.25</v>
      </c>
      <c r="V12" s="370">
        <v>3</v>
      </c>
      <c r="W12" s="370"/>
      <c r="X12" s="370">
        <f t="shared" si="0"/>
        <v>46.5</v>
      </c>
      <c r="Y12" s="370"/>
      <c r="Z12" s="408"/>
      <c r="AA12" s="585">
        <v>1</v>
      </c>
      <c r="AB12" s="585" t="s">
        <v>24</v>
      </c>
      <c r="AC12" s="536" t="s">
        <v>189</v>
      </c>
      <c r="AD12" s="536">
        <v>0</v>
      </c>
      <c r="AE12" s="536">
        <f>COUNTIF(T8:T25,"=0.5")</f>
        <v>0</v>
      </c>
      <c r="AF12" s="536">
        <f>COUNTIF($T$8:$T$25,"=1")</f>
        <v>0</v>
      </c>
      <c r="AG12" s="536">
        <f>COUNTIF($T$8:$T$25,"=1.5")</f>
        <v>1</v>
      </c>
      <c r="AH12" s="536">
        <f>COUNTIF($T$8:$T$25,"=2")</f>
        <v>0</v>
      </c>
      <c r="AI12" s="536">
        <f>COUNTIF($T$8:$T$25,"=2.5")</f>
        <v>1</v>
      </c>
      <c r="AJ12" s="536">
        <f>COUNTIF($T$8:$T$25,"=3")</f>
        <v>0</v>
      </c>
      <c r="AK12" s="536">
        <f>COUNTIF($T$8:$T$25,"=3.5")</f>
        <v>0</v>
      </c>
      <c r="AL12" s="536">
        <f>COUNTIF($T$8:$T$25,"=4")</f>
        <v>5</v>
      </c>
      <c r="AM12" s="536">
        <f>COUNTIF($T$8:$T$25,"=4.5")</f>
        <v>1</v>
      </c>
      <c r="AN12" s="536">
        <f>COUNTIF($T$8:$T$25,"=5")</f>
        <v>0</v>
      </c>
      <c r="AO12" s="536">
        <f>COUNTIF($T$8:$T$25,"=5.5")</f>
        <v>0</v>
      </c>
      <c r="AP12" s="536">
        <f>COUNTIF($T$8:$T$25,"=6")</f>
        <v>0</v>
      </c>
      <c r="AQ12" s="536">
        <f>COUNTIF($T$8:$T$25,"=6.5")</f>
        <v>0</v>
      </c>
      <c r="AR12" s="536">
        <f>COUNTIF($T$8:$T$25,"=7")</f>
        <v>2</v>
      </c>
      <c r="AS12" s="536">
        <f>COUNTIF($T$8:$T$25,"=7.5")</f>
        <v>0</v>
      </c>
      <c r="AT12" s="536">
        <f>COUNTIF($T$8:$T$25,"=8")</f>
        <v>0</v>
      </c>
      <c r="AU12" s="536">
        <f>COUNTIF($T$8:$T$25,"=8.5")</f>
        <v>0</v>
      </c>
      <c r="AV12" s="536">
        <f>COUNTIF($T$8:$T$25,"=9")</f>
        <v>1</v>
      </c>
      <c r="AW12" s="536">
        <f>COUNTIF($T$8:$T$25,"=9.5")</f>
        <v>0</v>
      </c>
      <c r="AX12" s="536">
        <f>COUNTIF($T$8:$T$25,"=10")</f>
        <v>0</v>
      </c>
      <c r="AY12" s="536">
        <v>18</v>
      </c>
    </row>
    <row r="13" spans="1:51" s="409" customFormat="1" ht="33" customHeight="1">
      <c r="A13" s="25">
        <v>5</v>
      </c>
      <c r="B13" s="176" t="s">
        <v>196</v>
      </c>
      <c r="C13" s="176" t="s">
        <v>192</v>
      </c>
      <c r="D13" s="176" t="s">
        <v>192</v>
      </c>
      <c r="E13" s="176" t="s">
        <v>196</v>
      </c>
      <c r="F13" s="177" t="s">
        <v>7</v>
      </c>
      <c r="G13" s="177" t="s">
        <v>8</v>
      </c>
      <c r="H13" s="179" t="s">
        <v>75</v>
      </c>
      <c r="I13" s="178"/>
      <c r="J13" s="178" t="s">
        <v>76</v>
      </c>
      <c r="K13" s="178" t="s">
        <v>77</v>
      </c>
      <c r="L13" s="178" t="s">
        <v>9</v>
      </c>
      <c r="M13" s="178" t="s">
        <v>10</v>
      </c>
      <c r="N13" s="510" t="s">
        <v>1499</v>
      </c>
      <c r="O13" s="510" t="s">
        <v>1500</v>
      </c>
      <c r="P13" s="178">
        <v>9</v>
      </c>
      <c r="Q13" s="178">
        <v>9</v>
      </c>
      <c r="R13" s="178">
        <v>9</v>
      </c>
      <c r="S13" s="178">
        <v>9</v>
      </c>
      <c r="T13" s="114">
        <v>7</v>
      </c>
      <c r="U13" s="114">
        <v>5.25</v>
      </c>
      <c r="V13" s="178">
        <v>3</v>
      </c>
      <c r="W13" s="114"/>
      <c r="X13" s="114">
        <f t="shared" si="0"/>
        <v>45.5</v>
      </c>
      <c r="Y13" s="114"/>
      <c r="AA13" s="585"/>
      <c r="AB13" s="585"/>
      <c r="AC13" s="536" t="s">
        <v>1605</v>
      </c>
      <c r="AD13" s="536">
        <v>0</v>
      </c>
      <c r="AE13" s="536">
        <f>COUNTIF(U8:U25,"=0.5")</f>
        <v>0</v>
      </c>
      <c r="AF13" s="536">
        <f>COUNTIF(U8:U25,"=1")</f>
        <v>0</v>
      </c>
      <c r="AG13" s="536">
        <f>COUNTIF(U8:U25,"=1.5")</f>
        <v>0</v>
      </c>
      <c r="AH13" s="536">
        <f>COUNTIF(U8:U25,"=2")</f>
        <v>0</v>
      </c>
      <c r="AI13" s="536">
        <f>COUNTIF(U8:U25,"=2.5")</f>
        <v>0</v>
      </c>
      <c r="AJ13" s="536">
        <f>COUNTIF(U8:U25,"=3")</f>
        <v>0</v>
      </c>
      <c r="AK13" s="536">
        <f>COUNTIF(U8:U25,"=3.5")</f>
        <v>0</v>
      </c>
      <c r="AL13" s="536">
        <f>COUNTIF(U8:U25,"=4")</f>
        <v>3</v>
      </c>
      <c r="AM13" s="536">
        <f>COUNTIF(U8:U25,"=4.5")</f>
        <v>1</v>
      </c>
      <c r="AN13" s="536">
        <f>COUNTIF(U8:U25,"=5")</f>
        <v>1</v>
      </c>
      <c r="AO13" s="536">
        <f>COUNTIF(U8:U25,"=5.5")</f>
        <v>2</v>
      </c>
      <c r="AP13" s="536">
        <f>COUNTIF(U8:U25,"=6")</f>
        <v>1</v>
      </c>
      <c r="AQ13" s="536">
        <f>COUNTIF(U8:U25,"=6.5")</f>
        <v>1</v>
      </c>
      <c r="AR13" s="536">
        <f>COUNTIF(U8:U25,"=7")</f>
        <v>1</v>
      </c>
      <c r="AS13" s="536">
        <f>COUNTIF(U8:U25,"=7.5")</f>
        <v>0</v>
      </c>
      <c r="AT13" s="536">
        <f>COUNTIF(U8:U25,"=8")</f>
        <v>1</v>
      </c>
      <c r="AU13" s="536">
        <f>COUNTIF(U8:U25,"=8.5")</f>
        <v>0</v>
      </c>
      <c r="AV13" s="536">
        <f>COUNTIF(U8:U25,"=9")</f>
        <v>1</v>
      </c>
      <c r="AW13" s="536">
        <f>COUNTIF(U8:U25,"=9.5")</f>
        <v>0</v>
      </c>
      <c r="AX13" s="536">
        <f>COUNTIF(U8:U25,"=10")</f>
        <v>0</v>
      </c>
      <c r="AY13" s="536">
        <v>18</v>
      </c>
    </row>
    <row r="14" spans="1:51" s="409" customFormat="1" ht="33" customHeight="1">
      <c r="A14" s="25">
        <v>31</v>
      </c>
      <c r="B14" s="176" t="s">
        <v>200</v>
      </c>
      <c r="C14" s="176" t="s">
        <v>192</v>
      </c>
      <c r="D14" s="176" t="s">
        <v>192</v>
      </c>
      <c r="E14" s="176" t="s">
        <v>222</v>
      </c>
      <c r="F14" s="177" t="s">
        <v>38</v>
      </c>
      <c r="G14" s="177" t="s">
        <v>39</v>
      </c>
      <c r="H14" s="179" t="s">
        <v>40</v>
      </c>
      <c r="I14" s="178"/>
      <c r="J14" s="178" t="s">
        <v>41</v>
      </c>
      <c r="K14" s="192" t="s">
        <v>42</v>
      </c>
      <c r="L14" s="178" t="s">
        <v>24</v>
      </c>
      <c r="M14" s="178" t="s">
        <v>15</v>
      </c>
      <c r="N14" s="510" t="s">
        <v>1521</v>
      </c>
      <c r="O14" s="510" t="s">
        <v>1522</v>
      </c>
      <c r="P14" s="178">
        <v>9</v>
      </c>
      <c r="Q14" s="178">
        <v>9</v>
      </c>
      <c r="R14" s="178">
        <v>9</v>
      </c>
      <c r="S14" s="178">
        <v>9</v>
      </c>
      <c r="T14" s="114">
        <v>8.25</v>
      </c>
      <c r="U14" s="114">
        <v>5</v>
      </c>
      <c r="V14" s="178"/>
      <c r="W14" s="114"/>
      <c r="X14" s="178">
        <f t="shared" si="0"/>
        <v>44.5</v>
      </c>
      <c r="Y14" s="114"/>
      <c r="AA14" s="585">
        <v>2</v>
      </c>
      <c r="AB14" s="585" t="s">
        <v>166</v>
      </c>
      <c r="AC14" s="536" t="s">
        <v>189</v>
      </c>
      <c r="AD14" s="536">
        <f>COUNTIF(T26:T35,"=0")</f>
        <v>0</v>
      </c>
      <c r="AE14" s="536">
        <f>COUNTIF(T26:T35,"=0.5")</f>
        <v>0</v>
      </c>
      <c r="AF14" s="536">
        <f>COUNTIF(T26:T35,"=1")</f>
        <v>0</v>
      </c>
      <c r="AG14" s="536">
        <f>COUNTIF(T26:T35,"=1.5")</f>
        <v>0</v>
      </c>
      <c r="AH14" s="536">
        <f>COUNTIF(T26:T35,"=2")</f>
        <v>0</v>
      </c>
      <c r="AI14" s="536">
        <f>COUNTIF(T26:T35,"=2.5")</f>
        <v>0</v>
      </c>
      <c r="AJ14" s="536">
        <f>COUNTIF(T26:T35,"=3")</f>
        <v>2</v>
      </c>
      <c r="AK14" s="536">
        <f>COUNTIF(T26:T35,"=3.5")</f>
        <v>1</v>
      </c>
      <c r="AL14" s="536">
        <f>COUNTIF(T26:T35,"=4")</f>
        <v>1</v>
      </c>
      <c r="AM14" s="536">
        <f>COUNTIF(T26:T35,"=4.5")</f>
        <v>1</v>
      </c>
      <c r="AN14" s="536">
        <f>COUNTIF(T26:T35,"=5")</f>
        <v>0</v>
      </c>
      <c r="AO14" s="536">
        <f>COUNTIF(T26:T35,"=5.5")</f>
        <v>0</v>
      </c>
      <c r="AP14" s="536">
        <f>COUNTIF(T26:T35,"=6")</f>
        <v>0</v>
      </c>
      <c r="AQ14" s="536">
        <f>COUNTIF(T26:T35,"=6.5")</f>
        <v>0</v>
      </c>
      <c r="AR14" s="536">
        <f>COUNTIF(T26:T35,"=7")</f>
        <v>0</v>
      </c>
      <c r="AS14" s="536">
        <f>COUNTIF(T26:T35,"=7.5")</f>
        <v>0</v>
      </c>
      <c r="AT14" s="536">
        <f>COUNTIF(T26:T35,"=8")</f>
        <v>0</v>
      </c>
      <c r="AU14" s="536">
        <f>COUNTIF(T26:T35,"=8.5")</f>
        <v>0</v>
      </c>
      <c r="AV14" s="536">
        <f>COUNTIF(T26:T35,"=9")</f>
        <v>0</v>
      </c>
      <c r="AW14" s="536">
        <f>COUNTIF(T26:T35,"=9.5")</f>
        <v>0</v>
      </c>
      <c r="AX14" s="536">
        <f>COUNTIF(T26:T35,"=10")</f>
        <v>0</v>
      </c>
      <c r="AY14" s="536">
        <v>10</v>
      </c>
    </row>
    <row r="15" spans="1:51" s="409" customFormat="1" ht="33" customHeight="1">
      <c r="A15" s="25">
        <v>11</v>
      </c>
      <c r="B15" s="176" t="s">
        <v>202</v>
      </c>
      <c r="C15" s="176" t="s">
        <v>192</v>
      </c>
      <c r="D15" s="176" t="s">
        <v>192</v>
      </c>
      <c r="E15" s="176" t="s">
        <v>202</v>
      </c>
      <c r="F15" s="177" t="s">
        <v>54</v>
      </c>
      <c r="G15" s="177" t="s">
        <v>55</v>
      </c>
      <c r="H15" s="179"/>
      <c r="I15" s="179" t="s">
        <v>56</v>
      </c>
      <c r="J15" s="178" t="s">
        <v>33</v>
      </c>
      <c r="K15" s="178" t="s">
        <v>57</v>
      </c>
      <c r="L15" s="178" t="s">
        <v>24</v>
      </c>
      <c r="M15" s="178" t="s">
        <v>53</v>
      </c>
      <c r="N15" s="510" t="s">
        <v>1503</v>
      </c>
      <c r="O15" s="510" t="s">
        <v>1504</v>
      </c>
      <c r="P15" s="178">
        <v>10</v>
      </c>
      <c r="Q15" s="178">
        <v>10</v>
      </c>
      <c r="R15" s="178">
        <v>9</v>
      </c>
      <c r="S15" s="178">
        <v>9</v>
      </c>
      <c r="T15" s="114">
        <v>4.5</v>
      </c>
      <c r="U15" s="114">
        <v>5.5</v>
      </c>
      <c r="V15" s="178">
        <v>3</v>
      </c>
      <c r="W15" s="114"/>
      <c r="X15" s="114">
        <f t="shared" si="0"/>
        <v>42</v>
      </c>
      <c r="Y15" s="114"/>
      <c r="AA15" s="585"/>
      <c r="AB15" s="585"/>
      <c r="AC15" s="536" t="s">
        <v>1605</v>
      </c>
      <c r="AD15" s="536">
        <f>COUNTIF(U26:U35,"=0")</f>
        <v>0</v>
      </c>
      <c r="AE15" s="536">
        <f>COUNTIF(U26:U35,"=0.5")</f>
        <v>0</v>
      </c>
      <c r="AF15" s="536">
        <f>COUNTIF(U26:U35,"=1")</f>
        <v>0</v>
      </c>
      <c r="AG15" s="536">
        <f>COUNTIF(U26:U35,"=1.5")</f>
        <v>0</v>
      </c>
      <c r="AH15" s="536">
        <f>COUNTIF(U26:U35,"=2")</f>
        <v>1</v>
      </c>
      <c r="AI15" s="536">
        <f>COUNTIF(U26:U35,"=2.5")</f>
        <v>0</v>
      </c>
      <c r="AJ15" s="536">
        <f>COUNTIF(U26:U35,"=3")</f>
        <v>0</v>
      </c>
      <c r="AK15" s="536">
        <f>COUNTIF(U26:U35,"=3.5")</f>
        <v>2</v>
      </c>
      <c r="AL15" s="536">
        <f>COUNTIF(U26:U35,"=4")</f>
        <v>1</v>
      </c>
      <c r="AM15" s="536">
        <f>COUNTIF(U26:U35,"=4.5")</f>
        <v>0</v>
      </c>
      <c r="AN15" s="536">
        <f>COUNTIF(U26:U35,"=5")</f>
        <v>0</v>
      </c>
      <c r="AO15" s="536">
        <f>COUNTIF(U26:U35,"=5.5")</f>
        <v>0</v>
      </c>
      <c r="AP15" s="536">
        <f>COUNTIF(U26:U35,"=6")</f>
        <v>2</v>
      </c>
      <c r="AQ15" s="536">
        <f>COUNTIF(U26:U35,"=6.5")</f>
        <v>0</v>
      </c>
      <c r="AR15" s="536">
        <f>COUNTIF(U26:U35,"=7")</f>
        <v>0</v>
      </c>
      <c r="AS15" s="536">
        <f>COUNTIF(U26:U35,"=7.5")</f>
        <v>0</v>
      </c>
      <c r="AT15" s="536">
        <f>COUNTIF(U26:U35,"=8")</f>
        <v>0</v>
      </c>
      <c r="AU15" s="536">
        <f>COUNTIF(U26:U35,"=8.5")</f>
        <v>0</v>
      </c>
      <c r="AV15" s="536">
        <f>COUNTIF(U26:U35,"=9")</f>
        <v>0</v>
      </c>
      <c r="AW15" s="536">
        <f>COUNTIF(U26:U35,"=9.5")</f>
        <v>0</v>
      </c>
      <c r="AX15" s="536">
        <f>COUNTIF(U26:U35,"=10")</f>
        <v>0</v>
      </c>
      <c r="AY15" s="536">
        <v>10</v>
      </c>
    </row>
    <row r="16" spans="1:51" s="409" customFormat="1" ht="33" customHeight="1">
      <c r="A16" s="25">
        <v>29</v>
      </c>
      <c r="B16" s="176" t="s">
        <v>198</v>
      </c>
      <c r="C16" s="176" t="s">
        <v>192</v>
      </c>
      <c r="D16" s="176" t="s">
        <v>192</v>
      </c>
      <c r="E16" s="176" t="s">
        <v>220</v>
      </c>
      <c r="F16" s="177" t="s">
        <v>62</v>
      </c>
      <c r="G16" s="177" t="s">
        <v>63</v>
      </c>
      <c r="H16" s="179"/>
      <c r="I16" s="179" t="s">
        <v>64</v>
      </c>
      <c r="J16" s="178" t="s">
        <v>33</v>
      </c>
      <c r="K16" s="178" t="s">
        <v>14</v>
      </c>
      <c r="L16" s="178" t="s">
        <v>24</v>
      </c>
      <c r="M16" s="178" t="s">
        <v>32</v>
      </c>
      <c r="N16" s="510" t="s">
        <v>1515</v>
      </c>
      <c r="O16" s="510" t="s">
        <v>1516</v>
      </c>
      <c r="P16" s="178">
        <v>9</v>
      </c>
      <c r="Q16" s="178">
        <v>9</v>
      </c>
      <c r="R16" s="178">
        <v>9</v>
      </c>
      <c r="S16" s="178">
        <v>9</v>
      </c>
      <c r="T16" s="114">
        <v>4</v>
      </c>
      <c r="U16" s="114">
        <v>6.5</v>
      </c>
      <c r="V16" s="178">
        <v>3</v>
      </c>
      <c r="W16" s="114"/>
      <c r="X16" s="114">
        <f t="shared" si="0"/>
        <v>42</v>
      </c>
      <c r="Y16" s="114"/>
      <c r="AA16" s="585">
        <v>3</v>
      </c>
      <c r="AB16" s="585" t="s">
        <v>1607</v>
      </c>
      <c r="AC16" s="536" t="s">
        <v>189</v>
      </c>
      <c r="AD16" s="536">
        <f>COUNTIF(T38:T52,"=0")</f>
        <v>0</v>
      </c>
      <c r="AE16" s="536">
        <f>COUNTIF(T38:T52,"=0.5")</f>
        <v>0</v>
      </c>
      <c r="AF16" s="536">
        <f>COUNTIF(T38:T52,"=1")</f>
        <v>0</v>
      </c>
      <c r="AG16" s="536">
        <f>COUNTIF(T38:T52,"=1.5")</f>
        <v>0</v>
      </c>
      <c r="AH16" s="536">
        <f>COUNTIF(T38:T52,"=2")</f>
        <v>0</v>
      </c>
      <c r="AI16" s="536">
        <f>COUNTIF(T38:T52,"=2.5")</f>
        <v>0</v>
      </c>
      <c r="AJ16" s="536">
        <f>COUNTIF(T38:T52,"=3")</f>
        <v>1</v>
      </c>
      <c r="AK16" s="536">
        <f>COUNTIF(T38:T52,"=3.5")</f>
        <v>0</v>
      </c>
      <c r="AL16" s="536">
        <f>COUNTIF(T38:T52,"=4")</f>
        <v>0</v>
      </c>
      <c r="AM16" s="536">
        <f>COUNTIF(T38:T52,"=4.5")</f>
        <v>0</v>
      </c>
      <c r="AN16" s="536">
        <f>COUNTIF(T38:T52,"=5")</f>
        <v>0</v>
      </c>
      <c r="AO16" s="536">
        <f>COUNTIF(T38:T52,"=5.5")</f>
        <v>1</v>
      </c>
      <c r="AP16" s="536">
        <f>COUNTIF(T38:T52,"=6")</f>
        <v>0</v>
      </c>
      <c r="AQ16" s="536">
        <f>COUNTIF(T38:T52,"=6.5")</f>
        <v>2</v>
      </c>
      <c r="AR16" s="536">
        <f>COUNTIF(T38:T52,"=7")</f>
        <v>1</v>
      </c>
      <c r="AS16" s="536">
        <f>COUNTIF(T38:T52,"=7.5")</f>
        <v>0</v>
      </c>
      <c r="AT16" s="536">
        <f>COUNTIF(T38:T52,"=8")</f>
        <v>0</v>
      </c>
      <c r="AU16" s="536">
        <f>COUNTIF(T38:T52,"=8.5")</f>
        <v>2</v>
      </c>
      <c r="AV16" s="536">
        <f>COUNTIF(T38:T52,"=9")</f>
        <v>2</v>
      </c>
      <c r="AW16" s="536">
        <f>COUNTIF(T38:T52,"=9.5")</f>
        <v>0</v>
      </c>
      <c r="AX16" s="536">
        <f>COUNTIF(T38:T52,"=10")</f>
        <v>0</v>
      </c>
      <c r="AY16" s="536">
        <v>15</v>
      </c>
    </row>
    <row r="17" spans="1:51" s="409" customFormat="1" ht="33" customHeight="1">
      <c r="A17" s="25">
        <v>42</v>
      </c>
      <c r="B17" s="176" t="s">
        <v>211</v>
      </c>
      <c r="C17" s="176" t="s">
        <v>192</v>
      </c>
      <c r="D17" s="176" t="s">
        <v>192</v>
      </c>
      <c r="E17" s="176" t="s">
        <v>233</v>
      </c>
      <c r="F17" s="177" t="s">
        <v>46</v>
      </c>
      <c r="G17" s="177" t="s">
        <v>47</v>
      </c>
      <c r="H17" s="179"/>
      <c r="I17" s="179" t="s">
        <v>48</v>
      </c>
      <c r="J17" s="178" t="s">
        <v>33</v>
      </c>
      <c r="K17" s="178" t="s">
        <v>49</v>
      </c>
      <c r="L17" s="178" t="s">
        <v>24</v>
      </c>
      <c r="M17" s="178" t="s">
        <v>10</v>
      </c>
      <c r="N17" s="510" t="s">
        <v>1524</v>
      </c>
      <c r="O17" s="510" t="s">
        <v>1525</v>
      </c>
      <c r="P17" s="178">
        <v>9</v>
      </c>
      <c r="Q17" s="178">
        <v>8</v>
      </c>
      <c r="R17" s="178">
        <v>7</v>
      </c>
      <c r="S17" s="178">
        <v>7</v>
      </c>
      <c r="T17" s="114">
        <v>4</v>
      </c>
      <c r="U17" s="114">
        <v>7</v>
      </c>
      <c r="V17" s="178">
        <v>3</v>
      </c>
      <c r="W17" s="114"/>
      <c r="X17" s="114">
        <f t="shared" si="0"/>
        <v>40.5</v>
      </c>
      <c r="Y17" s="114"/>
      <c r="AA17" s="585"/>
      <c r="AB17" s="585"/>
      <c r="AC17" s="536" t="s">
        <v>1605</v>
      </c>
      <c r="AD17" s="536">
        <f>COUNTIF(U38:U52,"=0")</f>
        <v>0</v>
      </c>
      <c r="AE17" s="536">
        <f>COUNTIF(U38:U52,"=0.5")</f>
        <v>0</v>
      </c>
      <c r="AF17" s="536">
        <f>COUNTIF(U38:U52,"=1")</f>
        <v>0</v>
      </c>
      <c r="AG17" s="536">
        <f>COUNTIF(U38:U52,"=1.5")</f>
        <v>0</v>
      </c>
      <c r="AH17" s="536">
        <f>COUNTIF(U38:U52,"=2")</f>
        <v>0</v>
      </c>
      <c r="AI17" s="536">
        <f>COUNTIF(U38:U52,"=2.5")</f>
        <v>0</v>
      </c>
      <c r="AJ17" s="536">
        <f>COUNTIF(U38:U52,"=3")</f>
        <v>0</v>
      </c>
      <c r="AK17" s="536">
        <f>COUNTIF(U38:U52,"=3.5")</f>
        <v>0</v>
      </c>
      <c r="AL17" s="536">
        <f>COUNTIF(U38:U52,"=4")</f>
        <v>1</v>
      </c>
      <c r="AM17" s="536">
        <f>COUNTIF(U38:U52,"=4.5")</f>
        <v>0</v>
      </c>
      <c r="AN17" s="536">
        <f>COUNTIF(U38:U52,"=5")</f>
        <v>0</v>
      </c>
      <c r="AO17" s="536">
        <f>COUNTIF(U38:U52,"=5.5")</f>
        <v>1</v>
      </c>
      <c r="AP17" s="536">
        <f>COUNTIF(U38:U52,"=6")</f>
        <v>0</v>
      </c>
      <c r="AQ17" s="536">
        <f>COUNTIF(U38:U52,"=6.5")</f>
        <v>2</v>
      </c>
      <c r="AR17" s="536">
        <f>COUNTIF(U38:U52,"=7")</f>
        <v>1</v>
      </c>
      <c r="AS17" s="536">
        <f>COUNTIF(U38:U52,"=7.5")</f>
        <v>0</v>
      </c>
      <c r="AT17" s="536">
        <f>COUNTIF(U38:U52,"=8")</f>
        <v>0</v>
      </c>
      <c r="AU17" s="536">
        <f>COUNTIF(U38:U52,"=8.5")</f>
        <v>0</v>
      </c>
      <c r="AV17" s="536">
        <f>COUNTIF(U38:U52,"=9")</f>
        <v>1</v>
      </c>
      <c r="AW17" s="536">
        <f>COUNTIF(U38:U52,"=9.5")</f>
        <v>0</v>
      </c>
      <c r="AX17" s="536">
        <f>COUNTIF(U38:U52,"=10")</f>
        <v>0</v>
      </c>
      <c r="AY17" s="536">
        <v>15</v>
      </c>
    </row>
    <row r="18" spans="1:51" s="409" customFormat="1" ht="33" customHeight="1">
      <c r="A18" s="25">
        <v>15</v>
      </c>
      <c r="B18" s="176" t="s">
        <v>206</v>
      </c>
      <c r="C18" s="176" t="s">
        <v>192</v>
      </c>
      <c r="D18" s="176" t="s">
        <v>192</v>
      </c>
      <c r="E18" s="176" t="s">
        <v>206</v>
      </c>
      <c r="F18" s="177" t="s">
        <v>11</v>
      </c>
      <c r="G18" s="177" t="s">
        <v>12</v>
      </c>
      <c r="H18" s="179" t="s">
        <v>13</v>
      </c>
      <c r="I18" s="178"/>
      <c r="J18" s="178" t="s">
        <v>76</v>
      </c>
      <c r="K18" s="178" t="s">
        <v>14</v>
      </c>
      <c r="L18" s="178" t="s">
        <v>9</v>
      </c>
      <c r="M18" s="178" t="s">
        <v>15</v>
      </c>
      <c r="N18" s="510" t="s">
        <v>1505</v>
      </c>
      <c r="O18" s="510" t="s">
        <v>1506</v>
      </c>
      <c r="P18" s="178">
        <v>9</v>
      </c>
      <c r="Q18" s="178">
        <v>9</v>
      </c>
      <c r="R18" s="178">
        <v>9</v>
      </c>
      <c r="S18" s="178">
        <v>9</v>
      </c>
      <c r="T18" s="114">
        <v>4.75</v>
      </c>
      <c r="U18" s="114">
        <v>4.75</v>
      </c>
      <c r="V18" s="178">
        <v>3</v>
      </c>
      <c r="W18" s="114"/>
      <c r="X18" s="114">
        <f t="shared" si="0"/>
        <v>40</v>
      </c>
      <c r="Y18" s="114"/>
      <c r="AA18" s="585">
        <v>4</v>
      </c>
      <c r="AB18" s="586" t="s">
        <v>1606</v>
      </c>
      <c r="AC18" s="536" t="s">
        <v>189</v>
      </c>
      <c r="AD18" s="536">
        <f>COUNTIF(T53:T69,"=0")</f>
        <v>0</v>
      </c>
      <c r="AE18" s="536">
        <f>COUNTIF(T53:T69,"=0.5")</f>
        <v>0</v>
      </c>
      <c r="AF18" s="536">
        <f>COUNTIF(T53:T69,"=1")</f>
        <v>1</v>
      </c>
      <c r="AG18" s="536">
        <f>COUNTIF(T53:T69,"=1.5")</f>
        <v>0</v>
      </c>
      <c r="AH18" s="536">
        <f>COUNTIF(T53:T69,"=2")</f>
        <v>0</v>
      </c>
      <c r="AI18" s="536">
        <f>COUNTIF(T53:T69,"=2.5")</f>
        <v>0</v>
      </c>
      <c r="AJ18" s="536">
        <f>COUNTIF(T53:T69,"=3")</f>
        <v>0</v>
      </c>
      <c r="AK18" s="536">
        <f>COUNTIF(T53:T69,"=3.5")</f>
        <v>0</v>
      </c>
      <c r="AL18" s="536">
        <f>COUNTIF(T53:T69,"=4")</f>
        <v>0</v>
      </c>
      <c r="AM18" s="536">
        <f>COUNTIF(T53:T69,"=4.5")</f>
        <v>0</v>
      </c>
      <c r="AN18" s="536">
        <f>COUNTIF(T53:T69,"=5")</f>
        <v>1</v>
      </c>
      <c r="AO18" s="536">
        <f>COUNTIF(T53:T69,"=5.5")</f>
        <v>1</v>
      </c>
      <c r="AP18" s="536">
        <f>COUNTIF(T53:T69,"=6")</f>
        <v>1</v>
      </c>
      <c r="AQ18" s="536">
        <f>COUNTIF(T53:T69,"=6.5")</f>
        <v>1</v>
      </c>
      <c r="AR18" s="536">
        <f>COUNTIF(T53:T69,"=7")</f>
        <v>1</v>
      </c>
      <c r="AS18" s="536">
        <f>COUNTIF(T53:T69,"=7.5")</f>
        <v>2</v>
      </c>
      <c r="AT18" s="536">
        <f>COUNTIF(T53:T69,"=8")</f>
        <v>0</v>
      </c>
      <c r="AU18" s="536">
        <f>COUNTIF(T53:T69,"=8.5")</f>
        <v>0</v>
      </c>
      <c r="AV18" s="536">
        <f>COUNTIF(T53:T69,"=9")</f>
        <v>0</v>
      </c>
      <c r="AW18" s="536">
        <f>COUNTIF(T53:T69,"=9.5")</f>
        <v>0</v>
      </c>
      <c r="AX18" s="536">
        <f>COUNTIF(T53:T69,"=10")</f>
        <v>0</v>
      </c>
      <c r="AY18" s="536">
        <v>17</v>
      </c>
    </row>
    <row r="19" spans="1:51" s="409" customFormat="1" ht="33" customHeight="1">
      <c r="A19" s="25">
        <v>26</v>
      </c>
      <c r="B19" s="176" t="s">
        <v>195</v>
      </c>
      <c r="C19" s="176" t="s">
        <v>192</v>
      </c>
      <c r="D19" s="176" t="s">
        <v>192</v>
      </c>
      <c r="E19" s="176" t="s">
        <v>217</v>
      </c>
      <c r="F19" s="177" t="s">
        <v>35</v>
      </c>
      <c r="G19" s="177" t="s">
        <v>36</v>
      </c>
      <c r="H19" s="178"/>
      <c r="I19" s="179" t="s">
        <v>37</v>
      </c>
      <c r="J19" s="178" t="s">
        <v>33</v>
      </c>
      <c r="K19" s="178" t="s">
        <v>6</v>
      </c>
      <c r="L19" s="178" t="s">
        <v>24</v>
      </c>
      <c r="M19" s="178" t="s">
        <v>17</v>
      </c>
      <c r="N19" s="510" t="s">
        <v>1513</v>
      </c>
      <c r="O19" s="510" t="s">
        <v>1514</v>
      </c>
      <c r="P19" s="178">
        <v>8</v>
      </c>
      <c r="Q19" s="178">
        <v>9</v>
      </c>
      <c r="R19" s="178">
        <v>9</v>
      </c>
      <c r="S19" s="178">
        <v>8</v>
      </c>
      <c r="T19" s="114">
        <v>4</v>
      </c>
      <c r="U19" s="114">
        <v>6</v>
      </c>
      <c r="V19" s="178">
        <v>3</v>
      </c>
      <c r="W19" s="114"/>
      <c r="X19" s="114">
        <f t="shared" si="0"/>
        <v>40</v>
      </c>
      <c r="Y19" s="114"/>
      <c r="AA19" s="585"/>
      <c r="AB19" s="587"/>
      <c r="AC19" s="536" t="s">
        <v>1605</v>
      </c>
      <c r="AD19" s="536">
        <f>COUNTIF(U53:U69,"=0")</f>
        <v>0</v>
      </c>
      <c r="AE19" s="536">
        <f>COUNTIF(U53:U69,"=0.5")</f>
        <v>0</v>
      </c>
      <c r="AF19" s="536">
        <f>COUNTIF(U53:U69,"=1")</f>
        <v>0</v>
      </c>
      <c r="AG19" s="536">
        <f>COUNTIF(U53:U69,"=1.5")</f>
        <v>0</v>
      </c>
      <c r="AH19" s="536">
        <f>COUNTIF(U53:U69,"=2")</f>
        <v>1</v>
      </c>
      <c r="AI19" s="536">
        <f>COUNTIF(U53:U69,"=2.5")</f>
        <v>2</v>
      </c>
      <c r="AJ19" s="536">
        <f>COUNTIF(U53:U69,"=3")</f>
        <v>0</v>
      </c>
      <c r="AK19" s="536">
        <f>COUNTIF(U53:U69,"=3.5")</f>
        <v>1</v>
      </c>
      <c r="AL19" s="536">
        <f>COUNTIF(U53:U69,"=4")</f>
        <v>2</v>
      </c>
      <c r="AM19" s="536">
        <f>COUNTIF(U53:U69,"=4.5")</f>
        <v>0</v>
      </c>
      <c r="AN19" s="536">
        <f>COUNTIF(U53:U69,"=5")</f>
        <v>1</v>
      </c>
      <c r="AO19" s="536">
        <f>COUNTIF(U53:U69,"=5.5")</f>
        <v>2</v>
      </c>
      <c r="AP19" s="536">
        <f>COUNTIF(U53:U69,"=6")</f>
        <v>0</v>
      </c>
      <c r="AQ19" s="536">
        <f>COUNTIF(U53:U69,"=6.5")</f>
        <v>2</v>
      </c>
      <c r="AR19" s="536">
        <f>COUNTIF(U53:U69,"=7")</f>
        <v>0</v>
      </c>
      <c r="AS19" s="536">
        <f>COUNTIF(U53:U69,"=7.5")</f>
        <v>0</v>
      </c>
      <c r="AT19" s="536">
        <f>COUNTIF(U53:U69,"=8")</f>
        <v>0</v>
      </c>
      <c r="AU19" s="536">
        <f>COUNTIF(U53:U69,"=8.5")</f>
        <v>0</v>
      </c>
      <c r="AV19" s="536">
        <f>COUNTIF(U53:U69,"=9")</f>
        <v>0</v>
      </c>
      <c r="AW19" s="536">
        <f>COUNTIF(U53:U69,"=9.5")</f>
        <v>0</v>
      </c>
      <c r="AX19" s="536">
        <f>COUNTIF(U53:U69,"=10")</f>
        <v>0</v>
      </c>
      <c r="AY19" s="536">
        <v>17</v>
      </c>
    </row>
    <row r="20" spans="1:51" s="409" customFormat="1" ht="33" customHeight="1">
      <c r="A20" s="25">
        <v>39</v>
      </c>
      <c r="B20" s="176" t="s">
        <v>208</v>
      </c>
      <c r="C20" s="176" t="s">
        <v>192</v>
      </c>
      <c r="D20" s="176" t="s">
        <v>192</v>
      </c>
      <c r="E20" s="176" t="s">
        <v>230</v>
      </c>
      <c r="F20" s="177" t="s">
        <v>72</v>
      </c>
      <c r="G20" s="177" t="s">
        <v>73</v>
      </c>
      <c r="H20" s="179"/>
      <c r="I20" s="179" t="s">
        <v>74</v>
      </c>
      <c r="J20" s="178" t="s">
        <v>33</v>
      </c>
      <c r="K20" s="178" t="s">
        <v>14</v>
      </c>
      <c r="L20" s="178" t="s">
        <v>24</v>
      </c>
      <c r="M20" s="178" t="s">
        <v>10</v>
      </c>
      <c r="N20" s="510" t="s">
        <v>1519</v>
      </c>
      <c r="O20" s="510" t="s">
        <v>1520</v>
      </c>
      <c r="P20" s="178">
        <v>9</v>
      </c>
      <c r="Q20" s="178">
        <v>9</v>
      </c>
      <c r="R20" s="178">
        <v>9</v>
      </c>
      <c r="S20" s="178">
        <v>9</v>
      </c>
      <c r="T20" s="114">
        <v>4.25</v>
      </c>
      <c r="U20" s="114">
        <v>4</v>
      </c>
      <c r="V20" s="178">
        <v>3</v>
      </c>
      <c r="W20" s="114"/>
      <c r="X20" s="114">
        <f t="shared" si="0"/>
        <v>37.5</v>
      </c>
      <c r="Y20" s="114"/>
      <c r="AA20" s="585">
        <v>5</v>
      </c>
      <c r="AB20" s="585" t="s">
        <v>1608</v>
      </c>
      <c r="AC20" s="536" t="s">
        <v>189</v>
      </c>
      <c r="AD20" s="536">
        <f>COUNTIF(T70:T86,"=0")</f>
        <v>0</v>
      </c>
      <c r="AE20" s="536">
        <f>COUNTIF(T70:T86,"=0.5")</f>
        <v>0</v>
      </c>
      <c r="AF20" s="536">
        <f>COUNTIF(T70:T86,"=1")</f>
        <v>0</v>
      </c>
      <c r="AG20" s="536">
        <f>COUNTIF(T70:T86,"=1.5")</f>
        <v>0</v>
      </c>
      <c r="AH20" s="536">
        <f>COUNTIF(T70:T86,"=2")</f>
        <v>0</v>
      </c>
      <c r="AI20" s="536">
        <f>COUNTIF(T70:T86,"=2.5")</f>
        <v>0</v>
      </c>
      <c r="AJ20" s="536">
        <f>COUNTIF(T70:T86,"=3")</f>
        <v>0</v>
      </c>
      <c r="AK20" s="536">
        <f>COUNTIF(T70:T86,"=3.5")</f>
        <v>0</v>
      </c>
      <c r="AL20" s="536">
        <f>COUNTIF(T70:T86,"=4")</f>
        <v>0</v>
      </c>
      <c r="AM20" s="536">
        <f>COUNTIF(T70:T86,"=4.5")</f>
        <v>0</v>
      </c>
      <c r="AN20" s="536">
        <f>COUNTIF(T70:T86,"=5")</f>
        <v>1</v>
      </c>
      <c r="AO20" s="536">
        <f>COUNTIF(T70:T86,"=5.5")</f>
        <v>1</v>
      </c>
      <c r="AP20" s="536">
        <f>COUNTIF(T70:T86,"=6")</f>
        <v>2</v>
      </c>
      <c r="AQ20" s="536">
        <f>COUNTIF(T70:T86,"=6.5")</f>
        <v>2</v>
      </c>
      <c r="AR20" s="536">
        <f>COUNTIF(T70:T86,"=7")</f>
        <v>0</v>
      </c>
      <c r="AS20" s="536">
        <f>COUNTIF(T70:T86,"=7.5")</f>
        <v>0</v>
      </c>
      <c r="AT20" s="536">
        <f>COUNTIF(T70:T86,"=8")</f>
        <v>0</v>
      </c>
      <c r="AU20" s="536">
        <f>COUNTIF(T70:T86,"=8.5")</f>
        <v>2</v>
      </c>
      <c r="AV20" s="536">
        <f>COUNTIF(T70:T86,"=9")</f>
        <v>1</v>
      </c>
      <c r="AW20" s="536">
        <f>COUNTIF(T70:T86,"=9.5")</f>
        <v>0</v>
      </c>
      <c r="AX20" s="536">
        <f>COUNTIF(T70:T86,"=10")</f>
        <v>0</v>
      </c>
      <c r="AY20" s="536">
        <v>17</v>
      </c>
    </row>
    <row r="21" spans="1:51" s="409" customFormat="1" ht="33" customHeight="1">
      <c r="A21" s="25">
        <v>1</v>
      </c>
      <c r="B21" s="176" t="s">
        <v>192</v>
      </c>
      <c r="C21" s="176" t="s">
        <v>192</v>
      </c>
      <c r="D21" s="176" t="s">
        <v>192</v>
      </c>
      <c r="E21" s="176" t="s">
        <v>192</v>
      </c>
      <c r="F21" s="177" t="s">
        <v>21</v>
      </c>
      <c r="G21" s="177" t="s">
        <v>22</v>
      </c>
      <c r="H21" s="178"/>
      <c r="I21" s="179" t="s">
        <v>23</v>
      </c>
      <c r="J21" s="178" t="s">
        <v>33</v>
      </c>
      <c r="K21" s="178" t="s">
        <v>14</v>
      </c>
      <c r="L21" s="178" t="s">
        <v>24</v>
      </c>
      <c r="M21" s="178" t="s">
        <v>17</v>
      </c>
      <c r="N21" s="510" t="s">
        <v>1497</v>
      </c>
      <c r="O21" s="510" t="s">
        <v>1498</v>
      </c>
      <c r="P21" s="178">
        <v>9</v>
      </c>
      <c r="Q21" s="178">
        <v>9</v>
      </c>
      <c r="R21" s="178">
        <v>9</v>
      </c>
      <c r="S21" s="178">
        <v>9</v>
      </c>
      <c r="T21" s="114">
        <v>4</v>
      </c>
      <c r="U21" s="114">
        <v>4</v>
      </c>
      <c r="V21" s="178">
        <v>3</v>
      </c>
      <c r="W21" s="114"/>
      <c r="X21" s="114">
        <f t="shared" si="0"/>
        <v>37</v>
      </c>
      <c r="Y21" s="114"/>
      <c r="AA21" s="585"/>
      <c r="AB21" s="585"/>
      <c r="AC21" s="536" t="s">
        <v>1605</v>
      </c>
      <c r="AD21" s="536">
        <f>COUNTIF(U70:U86,"=0")</f>
        <v>0</v>
      </c>
      <c r="AE21" s="536">
        <f>COUNTIF(U70:U86,"=0.5")</f>
        <v>0</v>
      </c>
      <c r="AF21" s="536">
        <f>COUNTIF(U70:U86,"=1")</f>
        <v>0</v>
      </c>
      <c r="AG21" s="536">
        <f>COUNTIF(U70:U86,"=1.5")</f>
        <v>0</v>
      </c>
      <c r="AH21" s="536">
        <f>COUNTIF(U70:U86,"=2")</f>
        <v>0</v>
      </c>
      <c r="AI21" s="536">
        <f>COUNTIF(U70:U86,"=2.5")</f>
        <v>0</v>
      </c>
      <c r="AJ21" s="536">
        <f>COUNTIF(U70:U86,"=3")</f>
        <v>1</v>
      </c>
      <c r="AK21" s="536">
        <f>COUNTIF(U70:U86,"=3.5")</f>
        <v>1</v>
      </c>
      <c r="AL21" s="536">
        <f>COUNTIF(U70:U86,"=4")</f>
        <v>1</v>
      </c>
      <c r="AM21" s="536">
        <f>COUNTIF(U70:U86,"=4.5")</f>
        <v>1</v>
      </c>
      <c r="AN21" s="536">
        <f>COUNTIF(U70:U86,"=5")</f>
        <v>3</v>
      </c>
      <c r="AO21" s="536">
        <f>COUNTIF(U70:U86,"=5.5")</f>
        <v>1</v>
      </c>
      <c r="AP21" s="536">
        <f>COUNTIF(U70:U86,"=6")</f>
        <v>0</v>
      </c>
      <c r="AQ21" s="536">
        <f>COUNTIF(U70:U86,"=6.5")</f>
        <v>0</v>
      </c>
      <c r="AR21" s="536">
        <f>COUNTIF(U70:U86,"=7")</f>
        <v>3</v>
      </c>
      <c r="AS21" s="536">
        <f>COUNTIF(U70:U86,"=7.5")</f>
        <v>0</v>
      </c>
      <c r="AT21" s="536">
        <f>COUNTIF(U70:U86,"=8")</f>
        <v>0</v>
      </c>
      <c r="AU21" s="536">
        <f>COUNTIF(U70:U86,"=8.5")</f>
        <v>0</v>
      </c>
      <c r="AV21" s="536">
        <f>COUNTIF(U70:U86,"=9")</f>
        <v>0</v>
      </c>
      <c r="AW21" s="536">
        <f>COUNTIF(U70:U86,"=9.5")</f>
        <v>0</v>
      </c>
      <c r="AX21" s="536">
        <f>COUNTIF(U70:U86,"=10")</f>
        <v>0</v>
      </c>
      <c r="AY21" s="536">
        <v>17</v>
      </c>
    </row>
    <row r="22" spans="1:51" s="409" customFormat="1" ht="33" customHeight="1">
      <c r="A22" s="25">
        <v>35</v>
      </c>
      <c r="B22" s="176" t="s">
        <v>204</v>
      </c>
      <c r="C22" s="176" t="s">
        <v>192</v>
      </c>
      <c r="D22" s="176" t="s">
        <v>192</v>
      </c>
      <c r="E22" s="176" t="s">
        <v>226</v>
      </c>
      <c r="F22" s="177" t="s">
        <v>50</v>
      </c>
      <c r="G22" s="177" t="s">
        <v>51</v>
      </c>
      <c r="H22" s="179" t="s">
        <v>52</v>
      </c>
      <c r="I22" s="178"/>
      <c r="J22" s="178" t="s">
        <v>33</v>
      </c>
      <c r="K22" s="192" t="s">
        <v>42</v>
      </c>
      <c r="L22" s="178" t="s">
        <v>24</v>
      </c>
      <c r="M22" s="178" t="s">
        <v>53</v>
      </c>
      <c r="N22" s="510" t="s">
        <v>1530</v>
      </c>
      <c r="O22" s="510" t="s">
        <v>1531</v>
      </c>
      <c r="P22" s="178">
        <v>9</v>
      </c>
      <c r="Q22" s="178">
        <v>9</v>
      </c>
      <c r="R22" s="178">
        <v>9</v>
      </c>
      <c r="S22" s="178">
        <v>9</v>
      </c>
      <c r="T22" s="114">
        <v>4.75</v>
      </c>
      <c r="U22" s="114">
        <v>4.5</v>
      </c>
      <c r="V22" s="178"/>
      <c r="W22" s="114"/>
      <c r="X22" s="114">
        <f t="shared" si="0"/>
        <v>36.5</v>
      </c>
      <c r="Y22" s="114"/>
      <c r="AA22" s="585">
        <v>6</v>
      </c>
      <c r="AB22" s="586" t="s">
        <v>1609</v>
      </c>
      <c r="AC22" s="536" t="s">
        <v>189</v>
      </c>
      <c r="AD22" s="536">
        <f>COUNTIF(T88:T108,"=0")</f>
        <v>0</v>
      </c>
      <c r="AE22" s="536">
        <f>COUNTIF(T88:T108,"=0.5")</f>
        <v>0</v>
      </c>
      <c r="AF22" s="536">
        <f>COUNTIF(T88:T108,"=1")</f>
        <v>0</v>
      </c>
      <c r="AG22" s="536">
        <f>COUNTIF(T88:T108,"=1.5")</f>
        <v>0</v>
      </c>
      <c r="AH22" s="536">
        <f>COUNTIF(T88:T108,"=2")</f>
        <v>0</v>
      </c>
      <c r="AI22" s="536">
        <f>COUNTIF(T88:T108,"=2.5")</f>
        <v>0</v>
      </c>
      <c r="AJ22" s="536">
        <f>COUNTIF(T88:T108,"=3")</f>
        <v>0</v>
      </c>
      <c r="AK22" s="536">
        <f>COUNTIF(T88:T108,"=3.5")</f>
        <v>0</v>
      </c>
      <c r="AL22" s="536">
        <f>COUNTIF(T88:T108,"=4")</f>
        <v>1</v>
      </c>
      <c r="AM22" s="536">
        <f>COUNTIF(T88:T108,"=4.5")</f>
        <v>0</v>
      </c>
      <c r="AN22" s="536">
        <f>COUNTIF(T88:T108,"=5")</f>
        <v>2</v>
      </c>
      <c r="AO22" s="536">
        <f>COUNTIF(T88:T108,"=5.5")</f>
        <v>2</v>
      </c>
      <c r="AP22" s="536">
        <f>COUNTIF(T88:T108,"=6")</f>
        <v>0</v>
      </c>
      <c r="AQ22" s="536">
        <f>COUNTIF(T88:T108,"=6.5")</f>
        <v>0</v>
      </c>
      <c r="AR22" s="536">
        <f>COUNTIF(T88:T108,"=7")</f>
        <v>0</v>
      </c>
      <c r="AS22" s="536">
        <f>COUNTIF(T88:T108,"=7.5")</f>
        <v>2</v>
      </c>
      <c r="AT22" s="536">
        <f>COUNTIF(T88:T108,"=8")</f>
        <v>1</v>
      </c>
      <c r="AU22" s="536">
        <f>COUNTIF(T88:T108,"=8.5")</f>
        <v>1</v>
      </c>
      <c r="AV22" s="536">
        <f>COUNTIF(T88:T108,"=9")</f>
        <v>1</v>
      </c>
      <c r="AW22" s="536">
        <f>COUNTIF(T88:T108,"=9.5")</f>
        <v>0</v>
      </c>
      <c r="AX22" s="536">
        <f>COUNTIF(T88:T108,"=10")</f>
        <v>0</v>
      </c>
      <c r="AY22" s="536">
        <v>21</v>
      </c>
    </row>
    <row r="23" spans="1:51" s="408" customFormat="1" ht="33" customHeight="1">
      <c r="A23" s="25">
        <v>16</v>
      </c>
      <c r="B23" s="176" t="s">
        <v>207</v>
      </c>
      <c r="C23" s="176" t="s">
        <v>192</v>
      </c>
      <c r="D23" s="176" t="s">
        <v>192</v>
      </c>
      <c r="E23" s="176" t="s">
        <v>207</v>
      </c>
      <c r="F23" s="177" t="s">
        <v>58</v>
      </c>
      <c r="G23" s="177" t="s">
        <v>59</v>
      </c>
      <c r="H23" s="179" t="s">
        <v>60</v>
      </c>
      <c r="I23" s="178"/>
      <c r="J23" s="178" t="s">
        <v>61</v>
      </c>
      <c r="K23" s="178" t="s">
        <v>14</v>
      </c>
      <c r="L23" s="178" t="s">
        <v>24</v>
      </c>
      <c r="M23" s="178" t="s">
        <v>15</v>
      </c>
      <c r="N23" s="510" t="s">
        <v>1507</v>
      </c>
      <c r="O23" s="510" t="s">
        <v>1508</v>
      </c>
      <c r="P23" s="178">
        <v>9</v>
      </c>
      <c r="Q23" s="178">
        <v>9</v>
      </c>
      <c r="R23" s="178">
        <v>9</v>
      </c>
      <c r="S23" s="178">
        <v>9</v>
      </c>
      <c r="T23" s="114">
        <v>4</v>
      </c>
      <c r="U23" s="114">
        <v>2.75</v>
      </c>
      <c r="V23" s="178">
        <v>3</v>
      </c>
      <c r="W23" s="114"/>
      <c r="X23" s="114">
        <f t="shared" si="0"/>
        <v>34.5</v>
      </c>
      <c r="Y23" s="114"/>
      <c r="Z23" s="409"/>
      <c r="AA23" s="585"/>
      <c r="AB23" s="587"/>
      <c r="AC23" s="536" t="s">
        <v>1605</v>
      </c>
      <c r="AD23" s="536">
        <f>COUNTIF(U88:U108,"=0")</f>
        <v>0</v>
      </c>
      <c r="AE23" s="536">
        <f>COUNTIF(U88:U108,"=0.5")</f>
        <v>0</v>
      </c>
      <c r="AF23" s="536">
        <f>COUNTIF(U88:U108,"=1")</f>
        <v>0</v>
      </c>
      <c r="AG23" s="536">
        <f>COUNTIF(U88:U108,"=1.5")</f>
        <v>0</v>
      </c>
      <c r="AH23" s="536">
        <f>COUNTIF(U88:U108,"=2")</f>
        <v>1</v>
      </c>
      <c r="AI23" s="536">
        <f>COUNTIF(U88:U108,"=2.5")</f>
        <v>0</v>
      </c>
      <c r="AJ23" s="536">
        <f>COUNTIF(U88:U108,"=3")</f>
        <v>0</v>
      </c>
      <c r="AK23" s="536">
        <f>COUNTIF(U88:U108,"=3.5")</f>
        <v>0</v>
      </c>
      <c r="AL23" s="536">
        <f>COUNTIF(U88:U108,"=4")</f>
        <v>1</v>
      </c>
      <c r="AM23" s="536">
        <f>COUNTIF(U88:U108,"=4.5")</f>
        <v>2</v>
      </c>
      <c r="AN23" s="536">
        <f>COUNTIF(U88:U108,"=5")</f>
        <v>2</v>
      </c>
      <c r="AO23" s="536">
        <f>COUNTIF(U88:U108,"=5.5")</f>
        <v>2</v>
      </c>
      <c r="AP23" s="536">
        <f>COUNTIF(U88:U108,"=6")</f>
        <v>3</v>
      </c>
      <c r="AQ23" s="536">
        <f>COUNTIF(U88:U108,"=6.5")</f>
        <v>1</v>
      </c>
      <c r="AR23" s="536">
        <f>COUNTIF(U88:U108,"=7")</f>
        <v>0</v>
      </c>
      <c r="AS23" s="536">
        <f>COUNTIF(U88:U108,"=7.5")</f>
        <v>1</v>
      </c>
      <c r="AT23" s="536">
        <f>COUNTIF(U88:U108,"=8")</f>
        <v>0</v>
      </c>
      <c r="AU23" s="536">
        <f>COUNTIF(U88:U108,"=8.5")</f>
        <v>0</v>
      </c>
      <c r="AV23" s="536">
        <f>COUNTIF(U88:U108,"=9")</f>
        <v>0</v>
      </c>
      <c r="AW23" s="536">
        <f>COUNTIF(U88:U108,"=9.5")</f>
        <v>0</v>
      </c>
      <c r="AX23" s="536">
        <f>COUNTIF(U88:U108,"=10")</f>
        <v>0</v>
      </c>
      <c r="AY23" s="536">
        <v>21</v>
      </c>
    </row>
    <row r="24" spans="1:51" s="409" customFormat="1" ht="33" customHeight="1">
      <c r="A24" s="25">
        <v>38</v>
      </c>
      <c r="B24" s="176" t="s">
        <v>207</v>
      </c>
      <c r="C24" s="176" t="s">
        <v>192</v>
      </c>
      <c r="D24" s="176" t="s">
        <v>192</v>
      </c>
      <c r="E24" s="176" t="s">
        <v>229</v>
      </c>
      <c r="F24" s="177" t="s">
        <v>65</v>
      </c>
      <c r="G24" s="177" t="s">
        <v>66</v>
      </c>
      <c r="H24" s="179"/>
      <c r="I24" s="179" t="s">
        <v>67</v>
      </c>
      <c r="J24" s="178" t="s">
        <v>68</v>
      </c>
      <c r="K24" s="178" t="s">
        <v>14</v>
      </c>
      <c r="L24" s="178" t="s">
        <v>24</v>
      </c>
      <c r="M24" s="178" t="s">
        <v>15</v>
      </c>
      <c r="N24" s="510" t="s">
        <v>1517</v>
      </c>
      <c r="O24" s="510" t="s">
        <v>1518</v>
      </c>
      <c r="P24" s="178">
        <v>9</v>
      </c>
      <c r="Q24" s="178">
        <v>8</v>
      </c>
      <c r="R24" s="178">
        <v>8</v>
      </c>
      <c r="S24" s="178">
        <v>8</v>
      </c>
      <c r="T24" s="114">
        <v>1.5</v>
      </c>
      <c r="U24" s="114">
        <v>5.5</v>
      </c>
      <c r="V24" s="178">
        <v>3</v>
      </c>
      <c r="W24" s="114"/>
      <c r="X24" s="114">
        <f t="shared" si="0"/>
        <v>33.5</v>
      </c>
      <c r="Y24" s="114"/>
      <c r="AA24" s="585">
        <v>7</v>
      </c>
      <c r="AB24" s="585" t="s">
        <v>444</v>
      </c>
      <c r="AC24" s="536" t="s">
        <v>189</v>
      </c>
      <c r="AD24" s="536">
        <f>COUNTIF(T110:T121,"=0")</f>
        <v>0</v>
      </c>
      <c r="AE24" s="536">
        <f>COUNTIF(T110:T121,"=0.5")</f>
        <v>0</v>
      </c>
      <c r="AF24" s="536">
        <f>COUNTIF(T110:T121,"=1")</f>
        <v>0</v>
      </c>
      <c r="AG24" s="536">
        <f>COUNTIF(T110:T121,"=1.5")</f>
        <v>1</v>
      </c>
      <c r="AH24" s="536">
        <f>COUNTIF(T110:T121,"=2")</f>
        <v>0</v>
      </c>
      <c r="AI24" s="536">
        <f>COUNTIF(T110:T121,"=2.5")</f>
        <v>0</v>
      </c>
      <c r="AJ24" s="536">
        <f>COUNTIF(T110:T121,"=3")</f>
        <v>0</v>
      </c>
      <c r="AK24" s="536">
        <f>COUNTIF(T110:T121,"=3.5")</f>
        <v>1</v>
      </c>
      <c r="AL24" s="536">
        <f>COUNTIF(T110:T121,"=4")</f>
        <v>1</v>
      </c>
      <c r="AM24" s="536">
        <f>COUNTIF(T110:T121,"=4.5")</f>
        <v>1</v>
      </c>
      <c r="AN24" s="536">
        <f>COUNTIF(T110:T121,"=5")</f>
        <v>0</v>
      </c>
      <c r="AO24" s="536">
        <f>COUNTIF(T110:T121,"=5.5")</f>
        <v>0</v>
      </c>
      <c r="AP24" s="536">
        <f>COUNTIF(T110:T121,"=6")</f>
        <v>1</v>
      </c>
      <c r="AQ24" s="536">
        <f>COUNTIF(T110:T121,"=6.5")</f>
        <v>0</v>
      </c>
      <c r="AR24" s="536">
        <f>COUNTIF(T110:T121,"=7")</f>
        <v>0</v>
      </c>
      <c r="AS24" s="536">
        <f>COUNTIF(T110:T121,"=7.5")</f>
        <v>0</v>
      </c>
      <c r="AT24" s="536">
        <f>COUNTIF(T110:T121,"=8")</f>
        <v>0</v>
      </c>
      <c r="AU24" s="536">
        <f>COUNTIF(T110:T121,"=8.5")</f>
        <v>0</v>
      </c>
      <c r="AV24" s="536">
        <f>COUNTIF(T110:T121,"=9")</f>
        <v>0</v>
      </c>
      <c r="AW24" s="536">
        <f>COUNTIF(T110:T121,"=9.5")</f>
        <v>0</v>
      </c>
      <c r="AX24" s="536">
        <f>COUNTIF(T110:T121,"=10")</f>
        <v>0</v>
      </c>
      <c r="AY24" s="536">
        <v>12</v>
      </c>
    </row>
    <row r="25" spans="1:51" s="437" customFormat="1" ht="33" customHeight="1" thickBot="1">
      <c r="A25" s="313">
        <v>3</v>
      </c>
      <c r="B25" s="314" t="s">
        <v>194</v>
      </c>
      <c r="C25" s="314" t="s">
        <v>192</v>
      </c>
      <c r="D25" s="314" t="s">
        <v>192</v>
      </c>
      <c r="E25" s="314" t="s">
        <v>194</v>
      </c>
      <c r="F25" s="315" t="s">
        <v>25</v>
      </c>
      <c r="G25" s="315" t="s">
        <v>26</v>
      </c>
      <c r="H25" s="316"/>
      <c r="I25" s="317" t="s">
        <v>27</v>
      </c>
      <c r="J25" s="316" t="s">
        <v>34</v>
      </c>
      <c r="K25" s="316" t="s">
        <v>28</v>
      </c>
      <c r="L25" s="316" t="s">
        <v>24</v>
      </c>
      <c r="M25" s="316" t="s">
        <v>10</v>
      </c>
      <c r="N25" s="510" t="s">
        <v>1501</v>
      </c>
      <c r="O25" s="510" t="s">
        <v>1502</v>
      </c>
      <c r="P25" s="316">
        <v>9</v>
      </c>
      <c r="Q25" s="316">
        <v>9</v>
      </c>
      <c r="R25" s="316">
        <v>8</v>
      </c>
      <c r="S25" s="316">
        <v>7</v>
      </c>
      <c r="T25" s="318">
        <v>2.5</v>
      </c>
      <c r="U25" s="318">
        <v>4</v>
      </c>
      <c r="V25" s="316">
        <v>3</v>
      </c>
      <c r="W25" s="318"/>
      <c r="X25" s="318">
        <f t="shared" si="0"/>
        <v>32.5</v>
      </c>
      <c r="Y25" s="318"/>
      <c r="AA25" s="585"/>
      <c r="AB25" s="585"/>
      <c r="AC25" s="536" t="s">
        <v>1605</v>
      </c>
      <c r="AD25" s="536">
        <f>COUNTIF(U110:U121,"=0")</f>
        <v>0</v>
      </c>
      <c r="AE25" s="536">
        <f>COUNTIF(U110:U121,"=0.5")</f>
        <v>0</v>
      </c>
      <c r="AF25" s="536">
        <f>COUNTIF(U110:U121,"=1")</f>
        <v>0</v>
      </c>
      <c r="AG25" s="536">
        <f>COUNTIF(U110:U121,"=1.5")</f>
        <v>0</v>
      </c>
      <c r="AH25" s="536">
        <f>COUNTIF(U110:U121,"=2")</f>
        <v>1</v>
      </c>
      <c r="AI25" s="536">
        <f>COUNTIF(U110:U121,"=2.5")</f>
        <v>1</v>
      </c>
      <c r="AJ25" s="536">
        <f>COUNTIF(U110:U121,"=3")</f>
        <v>1</v>
      </c>
      <c r="AK25" s="536">
        <f>COUNTIF(U110:U121,"=3.5")</f>
        <v>1</v>
      </c>
      <c r="AL25" s="536">
        <f>COUNTIF(U110:U121,"=4")</f>
        <v>1</v>
      </c>
      <c r="AM25" s="536">
        <f>COUNTIF(U110:U121,"=4.5")</f>
        <v>0</v>
      </c>
      <c r="AN25" s="536">
        <f>COUNTIF(U110:U121,"=5")</f>
        <v>0</v>
      </c>
      <c r="AO25" s="536">
        <f>COUNTIF(U110:U121,"=5.5")</f>
        <v>2</v>
      </c>
      <c r="AP25" s="536">
        <f>COUNTIF(U110:U121,"=6")</f>
        <v>0</v>
      </c>
      <c r="AQ25" s="536">
        <f>COUNTIF(U110:U121,"=6.5")</f>
        <v>1</v>
      </c>
      <c r="AR25" s="536">
        <f>COUNTIF(U110:U121,"=7")</f>
        <v>0</v>
      </c>
      <c r="AS25" s="536">
        <f>COUNTIF(U110:U121,"=7.5")</f>
        <v>1</v>
      </c>
      <c r="AT25" s="536">
        <f>COUNTIF(U110:U121,"=8")</f>
        <v>0</v>
      </c>
      <c r="AU25" s="536">
        <f>COUNTIF(U110:U121,"=8.5")</f>
        <v>0</v>
      </c>
      <c r="AV25" s="536">
        <f>COUNTIF(U110:U121,"=9")</f>
        <v>0</v>
      </c>
      <c r="AW25" s="536">
        <f>COUNTIF(U110:U121,"=9.5")</f>
        <v>0</v>
      </c>
      <c r="AX25" s="536">
        <f>COUNTIF(U110:U121,"=10")</f>
        <v>0</v>
      </c>
      <c r="AY25" s="536">
        <v>12</v>
      </c>
    </row>
    <row r="26" spans="1:51" s="409" customFormat="1" ht="33" customHeight="1">
      <c r="A26" s="412">
        <v>8</v>
      </c>
      <c r="B26" s="416" t="s">
        <v>199</v>
      </c>
      <c r="C26" s="416" t="s">
        <v>192</v>
      </c>
      <c r="D26" s="467" t="s">
        <v>193</v>
      </c>
      <c r="E26" s="416" t="s">
        <v>199</v>
      </c>
      <c r="F26" s="468" t="s">
        <v>157</v>
      </c>
      <c r="G26" s="468" t="s">
        <v>158</v>
      </c>
      <c r="H26" s="469" t="s">
        <v>159</v>
      </c>
      <c r="I26" s="435"/>
      <c r="J26" s="435" t="s">
        <v>160</v>
      </c>
      <c r="K26" s="435" t="s">
        <v>6</v>
      </c>
      <c r="L26" s="435" t="s">
        <v>166</v>
      </c>
      <c r="M26" s="435" t="s">
        <v>156</v>
      </c>
      <c r="N26" s="177" t="s">
        <v>1538</v>
      </c>
      <c r="O26" s="177" t="s">
        <v>1539</v>
      </c>
      <c r="P26" s="435">
        <v>9</v>
      </c>
      <c r="Q26" s="435">
        <v>9</v>
      </c>
      <c r="R26" s="435">
        <v>9</v>
      </c>
      <c r="S26" s="435">
        <v>9</v>
      </c>
      <c r="T26" s="471">
        <v>7.75</v>
      </c>
      <c r="U26" s="471">
        <v>7.75</v>
      </c>
      <c r="V26" s="471"/>
      <c r="W26" s="435"/>
      <c r="X26" s="435">
        <f t="shared" si="0"/>
        <v>49</v>
      </c>
      <c r="Y26" s="435"/>
      <c r="AA26" s="585">
        <v>8</v>
      </c>
      <c r="AB26" s="586" t="s">
        <v>1610</v>
      </c>
      <c r="AC26" s="536" t="s">
        <v>189</v>
      </c>
      <c r="AD26" s="536">
        <f>COUNTIF(T122:T137,"=0")</f>
        <v>0</v>
      </c>
      <c r="AE26" s="536">
        <f>COUNTIF(T122:T137,"=0.5")</f>
        <v>0</v>
      </c>
      <c r="AF26" s="536">
        <f>COUNTIF(T122:T137,"=1")</f>
        <v>0</v>
      </c>
      <c r="AG26" s="536">
        <f>COUNTIF(T122:T137,"=1.5")</f>
        <v>0</v>
      </c>
      <c r="AH26" s="536">
        <f>COUNTIF(T122:T137,"=2")</f>
        <v>0</v>
      </c>
      <c r="AI26" s="536">
        <f>COUNTIF(T122:T137,"=2.5")</f>
        <v>0</v>
      </c>
      <c r="AJ26" s="536">
        <f>COUNTIF(T122:T137,"=3")</f>
        <v>1</v>
      </c>
      <c r="AK26" s="536">
        <f>COUNTIF(T122:T137,"=3.5")</f>
        <v>0</v>
      </c>
      <c r="AL26" s="536">
        <f>COUNTIF(T122:T137,"=4")</f>
        <v>2</v>
      </c>
      <c r="AM26" s="536">
        <f>COUNTIF(T122:T137,"=4.5")</f>
        <v>0</v>
      </c>
      <c r="AN26" s="536">
        <f>COUNTIF(T122:T137,"=5")</f>
        <v>2</v>
      </c>
      <c r="AO26" s="536">
        <f>COUNTIF(T122:T137,"=5.5")</f>
        <v>0</v>
      </c>
      <c r="AP26" s="536">
        <f>COUNTIF(T122:T137,"=6")</f>
        <v>0</v>
      </c>
      <c r="AQ26" s="536">
        <f>COUNTIF(T122:T137,"=6.5")</f>
        <v>1</v>
      </c>
      <c r="AR26" s="536">
        <f>COUNTIF(T122:T137,"=7")</f>
        <v>0</v>
      </c>
      <c r="AS26" s="536">
        <f>COUNTIF(T122:T137,"=7.5")</f>
        <v>0</v>
      </c>
      <c r="AT26" s="536">
        <f>COUNTIF(T122:T137,"=8")</f>
        <v>1</v>
      </c>
      <c r="AU26" s="536">
        <f>COUNTIF(T122:T137,"=8.5")</f>
        <v>1</v>
      </c>
      <c r="AV26" s="536">
        <f>COUNTIF(T122:T137,"=9")</f>
        <v>1</v>
      </c>
      <c r="AW26" s="536">
        <f>COUNTIF(T122:T137,"=9.5")</f>
        <v>0</v>
      </c>
      <c r="AX26" s="536">
        <f>COUNTIF(T122:T137,"=10")</f>
        <v>0</v>
      </c>
      <c r="AY26" s="536">
        <v>16</v>
      </c>
    </row>
    <row r="27" spans="1:51" s="409" customFormat="1" ht="33" customHeight="1">
      <c r="A27" s="25">
        <v>10</v>
      </c>
      <c r="B27" s="176" t="s">
        <v>201</v>
      </c>
      <c r="C27" s="176" t="s">
        <v>192</v>
      </c>
      <c r="D27" s="176" t="s">
        <v>193</v>
      </c>
      <c r="E27" s="176" t="s">
        <v>201</v>
      </c>
      <c r="F27" s="224" t="s">
        <v>139</v>
      </c>
      <c r="G27" s="177" t="s">
        <v>140</v>
      </c>
      <c r="H27" s="178"/>
      <c r="I27" s="225">
        <v>39454</v>
      </c>
      <c r="J27" s="226" t="s">
        <v>131</v>
      </c>
      <c r="K27" s="227" t="s">
        <v>42</v>
      </c>
      <c r="L27" s="178" t="s">
        <v>166</v>
      </c>
      <c r="M27" s="226" t="s">
        <v>141</v>
      </c>
      <c r="N27" s="177" t="s">
        <v>1540</v>
      </c>
      <c r="O27" s="177" t="s">
        <v>1541</v>
      </c>
      <c r="P27" s="178">
        <v>9</v>
      </c>
      <c r="Q27" s="178">
        <v>9</v>
      </c>
      <c r="R27" s="178">
        <v>9</v>
      </c>
      <c r="S27" s="178">
        <v>9</v>
      </c>
      <c r="T27" s="114">
        <v>7.25</v>
      </c>
      <c r="U27" s="114">
        <v>6</v>
      </c>
      <c r="V27" s="178"/>
      <c r="W27" s="114"/>
      <c r="X27" s="114">
        <f t="shared" si="0"/>
        <v>44.5</v>
      </c>
      <c r="Y27" s="114"/>
      <c r="AA27" s="585"/>
      <c r="AB27" s="587"/>
      <c r="AC27" s="536" t="s">
        <v>1605</v>
      </c>
      <c r="AD27" s="536">
        <f>COUNTIF(U122:U137,"=0")</f>
        <v>0</v>
      </c>
      <c r="AE27" s="536">
        <f>COUNTIF(U122:U137,"=0.5")</f>
        <v>0</v>
      </c>
      <c r="AF27" s="536">
        <f>COUNTIF(U122:U137,"=1")</f>
        <v>0</v>
      </c>
      <c r="AG27" s="536">
        <f>COUNTIF(U122:U137,"=1.5")</f>
        <v>0</v>
      </c>
      <c r="AH27" s="536">
        <f>COUNTIF(U122:U137,"=2")</f>
        <v>0</v>
      </c>
      <c r="AI27" s="536">
        <f>COUNTIF(U122:U137,"=2.5")</f>
        <v>0</v>
      </c>
      <c r="AJ27" s="536">
        <f>COUNTIF(U122:U137,"=3")</f>
        <v>1</v>
      </c>
      <c r="AK27" s="536">
        <f>COUNTIF(U122:U137,"=3.5")</f>
        <v>2</v>
      </c>
      <c r="AL27" s="536">
        <f>COUNTIF(U122:U137,"=4")</f>
        <v>0</v>
      </c>
      <c r="AM27" s="536">
        <f>COUNTIF(U122:U137,"=4.5")</f>
        <v>1</v>
      </c>
      <c r="AN27" s="536">
        <f>COUNTIF(U122:U137,"=5")</f>
        <v>1</v>
      </c>
      <c r="AO27" s="536">
        <f>COUNTIF(U122:U137,"=5.5")</f>
        <v>1</v>
      </c>
      <c r="AP27" s="536">
        <f>COUNTIF(U122:U137,"=6")</f>
        <v>2</v>
      </c>
      <c r="AQ27" s="536">
        <f>COUNTIF(U122:U137,"=6.5")</f>
        <v>0</v>
      </c>
      <c r="AR27" s="536">
        <f>COUNTIF(U122:U137,"=7")</f>
        <v>1</v>
      </c>
      <c r="AS27" s="536">
        <f>COUNTIF(U122:U137,"=7.5")</f>
        <v>0</v>
      </c>
      <c r="AT27" s="536">
        <f>COUNTIF(U122:U137,"=8")</f>
        <v>0</v>
      </c>
      <c r="AU27" s="536">
        <f>COUNTIF(U122:U137,"=8.5")</f>
        <v>0</v>
      </c>
      <c r="AV27" s="536">
        <f>COUNTIF(U122:U137,"=9")</f>
        <v>0</v>
      </c>
      <c r="AW27" s="536">
        <f>COUNTIF(U122:U137,"=9.5")</f>
        <v>0</v>
      </c>
      <c r="AX27" s="536">
        <f>COUNTIF(U122:U137,"=10")</f>
        <v>0</v>
      </c>
      <c r="AY27" s="536">
        <v>16</v>
      </c>
    </row>
    <row r="28" spans="1:51" s="409" customFormat="1" ht="33" customHeight="1">
      <c r="A28" s="25">
        <v>41</v>
      </c>
      <c r="B28" s="176" t="s">
        <v>210</v>
      </c>
      <c r="C28" s="176" t="s">
        <v>192</v>
      </c>
      <c r="D28" s="176" t="s">
        <v>193</v>
      </c>
      <c r="E28" s="176" t="s">
        <v>232</v>
      </c>
      <c r="F28" s="224" t="s">
        <v>136</v>
      </c>
      <c r="G28" s="177" t="s">
        <v>137</v>
      </c>
      <c r="H28" s="211"/>
      <c r="I28" s="225" t="s">
        <v>138</v>
      </c>
      <c r="J28" s="226" t="s">
        <v>122</v>
      </c>
      <c r="K28" s="227" t="s">
        <v>42</v>
      </c>
      <c r="L28" s="178" t="s">
        <v>166</v>
      </c>
      <c r="M28" s="226" t="s">
        <v>1178</v>
      </c>
      <c r="N28" s="177" t="s">
        <v>1552</v>
      </c>
      <c r="O28" s="177" t="s">
        <v>1553</v>
      </c>
      <c r="P28" s="178">
        <v>10</v>
      </c>
      <c r="Q28" s="178">
        <v>10</v>
      </c>
      <c r="R28" s="178">
        <v>8</v>
      </c>
      <c r="S28" s="178">
        <v>9</v>
      </c>
      <c r="T28" s="114">
        <v>6.75</v>
      </c>
      <c r="U28" s="114">
        <v>6</v>
      </c>
      <c r="V28" s="178"/>
      <c r="W28" s="114"/>
      <c r="X28" s="114">
        <f t="shared" si="0"/>
        <v>44</v>
      </c>
      <c r="Y28" s="114"/>
      <c r="AA28" s="585">
        <v>9</v>
      </c>
      <c r="AB28" s="585" t="s">
        <v>1611</v>
      </c>
      <c r="AC28" s="536" t="s">
        <v>189</v>
      </c>
      <c r="AD28" s="536">
        <f>COUNTIF(T138:T168,"=0")</f>
        <v>0</v>
      </c>
      <c r="AE28" s="536">
        <f>COUNTIF(T138:T168,"=0.5")</f>
        <v>0</v>
      </c>
      <c r="AF28" s="536">
        <f>COUNTIF(T138:T168,"=1")</f>
        <v>0</v>
      </c>
      <c r="AG28" s="536">
        <f>COUNTIF(T138:T168,"=1.5")</f>
        <v>0</v>
      </c>
      <c r="AH28" s="536">
        <f>COUNTIF(T138:T168,"=2")</f>
        <v>0</v>
      </c>
      <c r="AI28" s="536">
        <f>COUNTIF(T138:T168,"=2.5")</f>
        <v>0</v>
      </c>
      <c r="AJ28" s="536">
        <f>COUNTIF(T138:T168,"=3")</f>
        <v>2</v>
      </c>
      <c r="AK28" s="536">
        <f>COUNTIF(T138:T168,"=3.5")</f>
        <v>0</v>
      </c>
      <c r="AL28" s="536">
        <f>COUNTIF(T138:T168,"=4")</f>
        <v>0</v>
      </c>
      <c r="AM28" s="536">
        <f>COUNTIF(T138:T168,"=4.5")</f>
        <v>0</v>
      </c>
      <c r="AN28" s="536">
        <f>COUNTIF(T138:T168,"=5")</f>
        <v>2</v>
      </c>
      <c r="AO28" s="536">
        <f>COUNTIF(T138:T168,"=5.5")</f>
        <v>0</v>
      </c>
      <c r="AP28" s="536">
        <f>COUNTIF(T138:T168,"=6")</f>
        <v>1</v>
      </c>
      <c r="AQ28" s="536">
        <f>COUNTIF(T138:T168,"=6.5")</f>
        <v>3</v>
      </c>
      <c r="AR28" s="536">
        <f>COUNTIF(T138:T168,"=7")</f>
        <v>2</v>
      </c>
      <c r="AS28" s="536">
        <f>COUNTIF(T138:T168,"=7.5")</f>
        <v>1</v>
      </c>
      <c r="AT28" s="536">
        <f>COUNTIF(T138:T168,"=8")</f>
        <v>2</v>
      </c>
      <c r="AU28" s="536">
        <f>COUNTIF(T138:T168,"=8.5")</f>
        <v>2</v>
      </c>
      <c r="AV28" s="536">
        <f>COUNTIF(T138:T168,"=9")</f>
        <v>2</v>
      </c>
      <c r="AW28" s="536">
        <f>COUNTIF(T138:T168,"=9.5")</f>
        <v>0</v>
      </c>
      <c r="AX28" s="536">
        <f>COUNTIF(T138:T168,"=10")</f>
        <v>0</v>
      </c>
      <c r="AY28" s="536">
        <v>31</v>
      </c>
    </row>
    <row r="29" spans="1:51" s="410" customFormat="1" ht="33" customHeight="1">
      <c r="A29" s="25">
        <v>4</v>
      </c>
      <c r="B29" s="176" t="s">
        <v>195</v>
      </c>
      <c r="C29" s="176" t="s">
        <v>192</v>
      </c>
      <c r="D29" s="217" t="s">
        <v>193</v>
      </c>
      <c r="E29" s="176" t="s">
        <v>195</v>
      </c>
      <c r="F29" s="224" t="s">
        <v>119</v>
      </c>
      <c r="G29" s="177" t="s">
        <v>120</v>
      </c>
      <c r="H29" s="179"/>
      <c r="I29" s="225" t="s">
        <v>121</v>
      </c>
      <c r="J29" s="226" t="s">
        <v>122</v>
      </c>
      <c r="K29" s="226" t="s">
        <v>178</v>
      </c>
      <c r="L29" s="178" t="s">
        <v>166</v>
      </c>
      <c r="M29" s="235" t="s">
        <v>123</v>
      </c>
      <c r="N29" s="177" t="s">
        <v>1534</v>
      </c>
      <c r="O29" s="177" t="s">
        <v>1535</v>
      </c>
      <c r="P29" s="178">
        <v>10</v>
      </c>
      <c r="Q29" s="178">
        <v>10</v>
      </c>
      <c r="R29" s="178">
        <v>10</v>
      </c>
      <c r="S29" s="178">
        <v>10</v>
      </c>
      <c r="T29" s="127">
        <v>4</v>
      </c>
      <c r="U29" s="127">
        <v>7.75</v>
      </c>
      <c r="V29" s="218"/>
      <c r="W29" s="114"/>
      <c r="X29" s="114">
        <f t="shared" si="0"/>
        <v>43.5</v>
      </c>
      <c r="Y29" s="127"/>
      <c r="AA29" s="585"/>
      <c r="AB29" s="585"/>
      <c r="AC29" s="536" t="s">
        <v>1605</v>
      </c>
      <c r="AD29" s="536">
        <f>COUNTIF(U138:U168,"=0")</f>
        <v>0</v>
      </c>
      <c r="AE29" s="536">
        <f>COUNTIF(U138:U168,"=0.5")</f>
        <v>0</v>
      </c>
      <c r="AF29" s="536">
        <f>COUNTIF(U138:U168,"=1")</f>
        <v>0</v>
      </c>
      <c r="AG29" s="536">
        <f>COUNTIF(U138:U168,"=1.5")</f>
        <v>0</v>
      </c>
      <c r="AH29" s="536">
        <f>COUNTIF(U138:U168,"=2")</f>
        <v>0</v>
      </c>
      <c r="AI29" s="536">
        <f>COUNTIF(U138:U168,"=2.5")</f>
        <v>0</v>
      </c>
      <c r="AJ29" s="536">
        <f>COUNTIF(U138:U168,"=3")</f>
        <v>0</v>
      </c>
      <c r="AK29" s="536">
        <f>COUNTIF(U138:U168,"=3.5")</f>
        <v>1</v>
      </c>
      <c r="AL29" s="536">
        <f>COUNTIF(U138:U168,"=4")</f>
        <v>0</v>
      </c>
      <c r="AM29" s="536">
        <f>COUNTIF(U138:U168,"=4.5")</f>
        <v>2</v>
      </c>
      <c r="AN29" s="536">
        <f>COUNTIF(U138:U168,"=5")</f>
        <v>1</v>
      </c>
      <c r="AO29" s="536">
        <f>COUNTIF(U138:U168,"=5.5")</f>
        <v>2</v>
      </c>
      <c r="AP29" s="536">
        <f>COUNTIF(U138:U168,"=6")</f>
        <v>1</v>
      </c>
      <c r="AQ29" s="536">
        <f>COUNTIF(U138:U168,"=6.5")</f>
        <v>2</v>
      </c>
      <c r="AR29" s="536">
        <f>COUNTIF(U138:U168,"=7")</f>
        <v>3</v>
      </c>
      <c r="AS29" s="536">
        <f>COUNTIF(U138:U168,"=7.5")</f>
        <v>1</v>
      </c>
      <c r="AT29" s="536">
        <f>COUNTIF(U138:U168,"=8")</f>
        <v>0</v>
      </c>
      <c r="AU29" s="536">
        <f>COUNTIF(U138:U168,"=8.5")</f>
        <v>0</v>
      </c>
      <c r="AV29" s="536">
        <f>COUNTIF(U138:U168,"=9")</f>
        <v>0</v>
      </c>
      <c r="AW29" s="536">
        <f>COUNTIF(U138:U168,"=9.5")</f>
        <v>0</v>
      </c>
      <c r="AX29" s="536">
        <f>COUNTIF(U138:U168,"=10")</f>
        <v>0</v>
      </c>
      <c r="AY29" s="536">
        <v>31</v>
      </c>
    </row>
    <row r="30" spans="1:51" s="408" customFormat="1" ht="33" customHeight="1">
      <c r="A30" s="25">
        <v>2</v>
      </c>
      <c r="B30" s="176" t="s">
        <v>193</v>
      </c>
      <c r="C30" s="176" t="s">
        <v>192</v>
      </c>
      <c r="D30" s="176" t="s">
        <v>193</v>
      </c>
      <c r="E30" s="176" t="s">
        <v>193</v>
      </c>
      <c r="F30" s="224" t="s">
        <v>124</v>
      </c>
      <c r="G30" s="177" t="s">
        <v>22</v>
      </c>
      <c r="H30" s="225" t="s">
        <v>125</v>
      </c>
      <c r="I30" s="178"/>
      <c r="J30" s="226" t="s">
        <v>126</v>
      </c>
      <c r="K30" s="226" t="s">
        <v>14</v>
      </c>
      <c r="L30" s="178" t="s">
        <v>166</v>
      </c>
      <c r="M30" s="226" t="s">
        <v>127</v>
      </c>
      <c r="N30" s="177" t="s">
        <v>1532</v>
      </c>
      <c r="O30" s="177" t="s">
        <v>1533</v>
      </c>
      <c r="P30" s="178">
        <v>9</v>
      </c>
      <c r="Q30" s="178">
        <v>9</v>
      </c>
      <c r="R30" s="178">
        <v>9</v>
      </c>
      <c r="S30" s="178">
        <v>7</v>
      </c>
      <c r="T30" s="114">
        <v>5.25</v>
      </c>
      <c r="U30" s="114">
        <v>4.25</v>
      </c>
      <c r="V30" s="178"/>
      <c r="W30" s="114"/>
      <c r="X30" s="114">
        <f t="shared" si="0"/>
        <v>36</v>
      </c>
      <c r="Y30" s="114"/>
      <c r="AA30" s="585">
        <v>10</v>
      </c>
      <c r="AB30" s="586" t="s">
        <v>1612</v>
      </c>
      <c r="AC30" s="536" t="s">
        <v>189</v>
      </c>
      <c r="AD30" s="536">
        <f>COUNTIF(T170:T177,"=0")</f>
        <v>0</v>
      </c>
      <c r="AE30" s="536">
        <f>COUNTIF(T170:T177,"=0.5")</f>
        <v>0</v>
      </c>
      <c r="AF30" s="536">
        <f>COUNTIF(T170:T177,"=1")</f>
        <v>0</v>
      </c>
      <c r="AG30" s="536">
        <f>COUNTIF(T170:T177,"=1.5")</f>
        <v>0</v>
      </c>
      <c r="AH30" s="536">
        <f>COUNTIF(T170:T177,"=2")</f>
        <v>0</v>
      </c>
      <c r="AI30" s="536">
        <f>COUNTIF(T170:T177,"=2.5")</f>
        <v>0</v>
      </c>
      <c r="AJ30" s="536">
        <f>COUNTIF(T170:T177,"=3")</f>
        <v>0</v>
      </c>
      <c r="AK30" s="536">
        <f>COUNTIF(T170:T177,"=3.5")</f>
        <v>0</v>
      </c>
      <c r="AL30" s="536">
        <f>COUNTIF(T170:T177,"=4")</f>
        <v>0</v>
      </c>
      <c r="AM30" s="536">
        <f>COUNTIF(T170:T177,"=4.5")</f>
        <v>2</v>
      </c>
      <c r="AN30" s="536">
        <f>COUNTIF(T170:T177,"=5")</f>
        <v>0</v>
      </c>
      <c r="AO30" s="536">
        <f>COUNTIF(T170:T177,"=5.5")</f>
        <v>0</v>
      </c>
      <c r="AP30" s="536">
        <f>COUNTIF(T170:T177,"=6")</f>
        <v>0</v>
      </c>
      <c r="AQ30" s="536">
        <f>COUNTIF(T170:T177,"=6.5")</f>
        <v>1</v>
      </c>
      <c r="AR30" s="536">
        <f>COUNTIF(T170:T177,"=7")</f>
        <v>0</v>
      </c>
      <c r="AS30" s="536">
        <f>COUNTIF(T170:T177,"=7.5")</f>
        <v>1</v>
      </c>
      <c r="AT30" s="536">
        <f>COUNTIF(T170:T177,"=8")</f>
        <v>0</v>
      </c>
      <c r="AU30" s="536">
        <f>COUNTIF(T170:T177,"=8.5")</f>
        <v>0</v>
      </c>
      <c r="AV30" s="536">
        <f>COUNTIF(T170:T177,"=9")</f>
        <v>0</v>
      </c>
      <c r="AW30" s="536">
        <f>COUNTIF(T170:T177,"=9.5")</f>
        <v>0</v>
      </c>
      <c r="AX30" s="536">
        <f>COUNTIF(T170:T177,"=10")</f>
        <v>0</v>
      </c>
      <c r="AY30" s="536">
        <v>8</v>
      </c>
    </row>
    <row r="31" spans="1:51" s="408" customFormat="1" ht="33" customHeight="1">
      <c r="A31" s="25">
        <v>32</v>
      </c>
      <c r="B31" s="176" t="s">
        <v>201</v>
      </c>
      <c r="C31" s="176" t="s">
        <v>192</v>
      </c>
      <c r="D31" s="217" t="s">
        <v>193</v>
      </c>
      <c r="E31" s="176" t="s">
        <v>223</v>
      </c>
      <c r="F31" s="177" t="s">
        <v>161</v>
      </c>
      <c r="G31" s="177" t="s">
        <v>39</v>
      </c>
      <c r="H31" s="178" t="s">
        <v>162</v>
      </c>
      <c r="I31" s="178"/>
      <c r="J31" s="178" t="s">
        <v>160</v>
      </c>
      <c r="K31" s="178" t="s">
        <v>6</v>
      </c>
      <c r="L31" s="178" t="s">
        <v>166</v>
      </c>
      <c r="M31" s="178" t="s">
        <v>1179</v>
      </c>
      <c r="N31" s="177" t="s">
        <v>1550</v>
      </c>
      <c r="O31" s="177" t="s">
        <v>1551</v>
      </c>
      <c r="P31" s="178">
        <v>9</v>
      </c>
      <c r="Q31" s="178">
        <v>8</v>
      </c>
      <c r="R31" s="178">
        <v>7</v>
      </c>
      <c r="S31" s="178">
        <v>7</v>
      </c>
      <c r="T31" s="114">
        <v>3.25</v>
      </c>
      <c r="U31" s="114">
        <v>5.75</v>
      </c>
      <c r="V31" s="178"/>
      <c r="W31" s="114"/>
      <c r="X31" s="114">
        <f t="shared" si="0"/>
        <v>33.5</v>
      </c>
      <c r="Y31" s="114"/>
      <c r="AA31" s="585"/>
      <c r="AB31" s="587"/>
      <c r="AC31" s="536" t="s">
        <v>1605</v>
      </c>
      <c r="AD31" s="536">
        <f>COUNTIF(U170:U177,"=0")</f>
        <v>0</v>
      </c>
      <c r="AE31" s="536">
        <f>COUNTIF(U170:U177,"=0.5")</f>
        <v>0</v>
      </c>
      <c r="AF31" s="536">
        <f>COUNTIF(U170:U177,"=1")</f>
        <v>0</v>
      </c>
      <c r="AG31" s="536">
        <f>COUNTIF(U170:U177,"=1.5")</f>
        <v>0</v>
      </c>
      <c r="AH31" s="536">
        <f>COUNTIF(U170:U177,"=2")</f>
        <v>0</v>
      </c>
      <c r="AI31" s="536">
        <f>COUNTIF(U170:U177,"=2.5")</f>
        <v>0</v>
      </c>
      <c r="AJ31" s="536">
        <f>COUNTIF(U170:U177,"=3")</f>
        <v>0</v>
      </c>
      <c r="AK31" s="536">
        <f>COUNTIF(U170:U177,"=3.5")</f>
        <v>0</v>
      </c>
      <c r="AL31" s="536">
        <f>COUNTIF(U170:U177,"=4")</f>
        <v>0</v>
      </c>
      <c r="AM31" s="536">
        <f>COUNTIF(U170:U177,"=4.5")</f>
        <v>0</v>
      </c>
      <c r="AN31" s="536">
        <f>COUNTIF(U170:U177,"=5")</f>
        <v>0</v>
      </c>
      <c r="AO31" s="536">
        <f>COUNTIF(U170:U177,"=5.5")</f>
        <v>0</v>
      </c>
      <c r="AP31" s="536">
        <f>COUNTIF(U170:U177,"=6")</f>
        <v>1</v>
      </c>
      <c r="AQ31" s="536">
        <f>COUNTIF(U170:U177,"=6.5")</f>
        <v>1</v>
      </c>
      <c r="AR31" s="536">
        <f>COUNTIF(U170:U177,"=7")</f>
        <v>2</v>
      </c>
      <c r="AS31" s="536">
        <f>COUNTIF(U170:U177,"=7.5")</f>
        <v>0</v>
      </c>
      <c r="AT31" s="536">
        <f>COUNTIF(U170:U177,"=8")</f>
        <v>0</v>
      </c>
      <c r="AU31" s="536">
        <f>COUNTIF(U170:U177,"=8.5")</f>
        <v>0</v>
      </c>
      <c r="AV31" s="536">
        <f>COUNTIF(U170:U177,"=9")</f>
        <v>0</v>
      </c>
      <c r="AW31" s="536">
        <f>COUNTIF(U170:U177,"=9.5")</f>
        <v>0</v>
      </c>
      <c r="AX31" s="536">
        <f>COUNTIF(U170:U177,"=10")</f>
        <v>0</v>
      </c>
      <c r="AY31" s="536">
        <v>8</v>
      </c>
    </row>
    <row r="32" spans="1:51" s="408" customFormat="1" ht="33" customHeight="1">
      <c r="A32" s="25">
        <v>7</v>
      </c>
      <c r="B32" s="176" t="s">
        <v>198</v>
      </c>
      <c r="C32" s="176" t="s">
        <v>192</v>
      </c>
      <c r="D32" s="176" t="s">
        <v>193</v>
      </c>
      <c r="E32" s="176" t="s">
        <v>198</v>
      </c>
      <c r="F32" s="177" t="s">
        <v>152</v>
      </c>
      <c r="G32" s="177" t="s">
        <v>153</v>
      </c>
      <c r="H32" s="178" t="s">
        <v>154</v>
      </c>
      <c r="I32" s="178"/>
      <c r="J32" s="178" t="s">
        <v>155</v>
      </c>
      <c r="K32" s="178" t="s">
        <v>6</v>
      </c>
      <c r="L32" s="178" t="s">
        <v>166</v>
      </c>
      <c r="M32" s="178" t="s">
        <v>123</v>
      </c>
      <c r="N32" s="177" t="s">
        <v>1536</v>
      </c>
      <c r="O32" s="177" t="s">
        <v>1537</v>
      </c>
      <c r="P32" s="178">
        <v>9</v>
      </c>
      <c r="Q32" s="178">
        <v>7</v>
      </c>
      <c r="R32" s="178">
        <v>7</v>
      </c>
      <c r="S32" s="178">
        <v>7</v>
      </c>
      <c r="T32" s="127">
        <v>4.5</v>
      </c>
      <c r="U32" s="127">
        <v>3.5</v>
      </c>
      <c r="V32" s="218"/>
      <c r="W32" s="114"/>
      <c r="X32" s="114">
        <f t="shared" si="0"/>
        <v>31</v>
      </c>
      <c r="Y32" s="114"/>
      <c r="AA32" s="585">
        <v>11</v>
      </c>
      <c r="AB32" s="585" t="s">
        <v>1613</v>
      </c>
      <c r="AC32" s="536" t="s">
        <v>189</v>
      </c>
      <c r="AD32" s="536">
        <f>COUNTIF($T$178:$T$190,"=0")</f>
        <v>0</v>
      </c>
      <c r="AE32" s="536">
        <f>COUNTIF($T$178:$T$190,"=0.5")</f>
        <v>0</v>
      </c>
      <c r="AF32" s="536">
        <f>COUNTIF($T$178:$T$190,"=1")</f>
        <v>0</v>
      </c>
      <c r="AG32" s="536">
        <f>COUNTIF($T$178:$T$190,"=1.5")</f>
        <v>0</v>
      </c>
      <c r="AH32" s="536">
        <f>COUNTIF($T$178:$T$190,"=2")</f>
        <v>0</v>
      </c>
      <c r="AI32" s="536">
        <f>COUNTIF($T$178:$T$190,"=2.5")</f>
        <v>0</v>
      </c>
      <c r="AJ32" s="536">
        <f>COUNTIF($T$178:$T$190,"=3")</f>
        <v>1</v>
      </c>
      <c r="AK32" s="536">
        <f>COUNTIF($T$178:$T$190,"=3.5")</f>
        <v>0</v>
      </c>
      <c r="AL32" s="536">
        <f>COUNTIF($T$178:$T$190,"=4")</f>
        <v>0</v>
      </c>
      <c r="AM32" s="536">
        <f>COUNTIF($T$178:$T$190,"=4.5")</f>
        <v>0</v>
      </c>
      <c r="AN32" s="536">
        <f>COUNTIF($T$178:$T$190,"=5")</f>
        <v>2</v>
      </c>
      <c r="AO32" s="536">
        <f>COUNTIF($T$178:$T$190,"=5.5")</f>
        <v>1</v>
      </c>
      <c r="AP32" s="536">
        <f>COUNTIF($T$178:$T$190,"=6")</f>
        <v>0</v>
      </c>
      <c r="AQ32" s="536">
        <f>COUNTIF($T$178:$T$190,"=6.5")</f>
        <v>0</v>
      </c>
      <c r="AR32" s="536">
        <f>COUNTIF($T$178:$T$190,"=7")</f>
        <v>0</v>
      </c>
      <c r="AS32" s="536">
        <f>COUNTIF($T$178:$T$190,"=7.5")</f>
        <v>0</v>
      </c>
      <c r="AT32" s="536">
        <f>COUNTIF($T$178:$T$190,"=8")</f>
        <v>0</v>
      </c>
      <c r="AU32" s="536">
        <f>COUNTIF($T$178:$T$190,"=8.5")</f>
        <v>1</v>
      </c>
      <c r="AV32" s="536">
        <f>COUNTIF($T$178:$T$190,"=9")</f>
        <v>1</v>
      </c>
      <c r="AW32" s="536">
        <f>COUNTIF($T$178:$T$190,"=9.5")</f>
        <v>0</v>
      </c>
      <c r="AX32" s="536">
        <f>COUNTIF($T$178:$T$190,"=10")</f>
        <v>0</v>
      </c>
      <c r="AY32" s="536">
        <v>13</v>
      </c>
    </row>
    <row r="33" spans="1:51" s="409" customFormat="1" ht="33" customHeight="1">
      <c r="A33" s="25">
        <v>18</v>
      </c>
      <c r="B33" s="176" t="s">
        <v>209</v>
      </c>
      <c r="C33" s="176" t="s">
        <v>192</v>
      </c>
      <c r="D33" s="217" t="s">
        <v>193</v>
      </c>
      <c r="E33" s="176" t="s">
        <v>209</v>
      </c>
      <c r="F33" s="224" t="s">
        <v>143</v>
      </c>
      <c r="G33" s="177" t="s">
        <v>98</v>
      </c>
      <c r="H33" s="211"/>
      <c r="I33" s="245" t="s">
        <v>144</v>
      </c>
      <c r="J33" s="226" t="s">
        <v>145</v>
      </c>
      <c r="K33" s="226" t="s">
        <v>146</v>
      </c>
      <c r="L33" s="178" t="s">
        <v>166</v>
      </c>
      <c r="M33" s="226" t="s">
        <v>147</v>
      </c>
      <c r="N33" s="177" t="s">
        <v>1542</v>
      </c>
      <c r="O33" s="177" t="s">
        <v>1543</v>
      </c>
      <c r="P33" s="178">
        <v>7</v>
      </c>
      <c r="Q33" s="178">
        <v>9</v>
      </c>
      <c r="R33" s="178">
        <v>7</v>
      </c>
      <c r="S33" s="178">
        <v>9</v>
      </c>
      <c r="T33" s="114">
        <v>3</v>
      </c>
      <c r="U33" s="114">
        <v>4</v>
      </c>
      <c r="V33" s="178"/>
      <c r="W33" s="70"/>
      <c r="X33" s="114">
        <f t="shared" si="0"/>
        <v>30</v>
      </c>
      <c r="Y33" s="114" t="s">
        <v>142</v>
      </c>
      <c r="AA33" s="585"/>
      <c r="AB33" s="585"/>
      <c r="AC33" s="536" t="s">
        <v>1605</v>
      </c>
      <c r="AD33" s="536">
        <f>COUNTIF(U178:U190,"=0")</f>
        <v>0</v>
      </c>
      <c r="AE33" s="536">
        <f>COUNTIF(U178:U190,"=0.5")</f>
        <v>0</v>
      </c>
      <c r="AF33" s="536">
        <f>COUNTIF(U178:U190,"=1")</f>
        <v>0</v>
      </c>
      <c r="AG33" s="536">
        <f>COUNTIF(U178:U190,"=1.5")</f>
        <v>0</v>
      </c>
      <c r="AH33" s="536">
        <f>COUNTIF(U178:U190,"=2")</f>
        <v>0</v>
      </c>
      <c r="AI33" s="536">
        <f>COUNTIF(U178:U190,"=2.5")</f>
        <v>0</v>
      </c>
      <c r="AJ33" s="536">
        <f>COUNTIF(U178:U190,"=3")</f>
        <v>0</v>
      </c>
      <c r="AK33" s="536">
        <f>COUNTIF(U178:U190,"=3.5")</f>
        <v>0</v>
      </c>
      <c r="AL33" s="536">
        <f>COUNTIF(U178:U190,"=4")</f>
        <v>1</v>
      </c>
      <c r="AM33" s="536">
        <f>COUNTIF(U178:U190,"=4.5")</f>
        <v>2</v>
      </c>
      <c r="AN33" s="536">
        <f>COUNTIF(U178:U190,"=5")</f>
        <v>1</v>
      </c>
      <c r="AO33" s="536">
        <f>COUNTIF(U178:U190,"=5.5")</f>
        <v>1</v>
      </c>
      <c r="AP33" s="536">
        <f>COUNTIF(U178:U190,"=6")</f>
        <v>0</v>
      </c>
      <c r="AQ33" s="536">
        <f>COUNTIF(U178:U190,"=6.5")</f>
        <v>0</v>
      </c>
      <c r="AR33" s="536">
        <f>COUNTIF(U178:U190,"=7")</f>
        <v>1</v>
      </c>
      <c r="AS33" s="536">
        <f>COUNTIF(U178:U190,"=7.5")</f>
        <v>1</v>
      </c>
      <c r="AT33" s="536">
        <f>COUNTIF(U178:U190,"=8")</f>
        <v>0</v>
      </c>
      <c r="AU33" s="536">
        <f>COUNTIF(U178:U190,"=8.5")</f>
        <v>0</v>
      </c>
      <c r="AV33" s="536">
        <f>COUNTIF(U178:U190,"=9")</f>
        <v>0</v>
      </c>
      <c r="AW33" s="536">
        <f>COUNTIF(U178:U190,"=9.5")</f>
        <v>0</v>
      </c>
      <c r="AX33" s="536">
        <f>COUNTIF(U178:U190,"=10")</f>
        <v>0</v>
      </c>
      <c r="AY33" s="536">
        <v>13</v>
      </c>
    </row>
    <row r="34" spans="1:51" s="408" customFormat="1" ht="33" customHeight="1">
      <c r="A34" s="26">
        <v>45</v>
      </c>
      <c r="B34" s="176" t="s">
        <v>214</v>
      </c>
      <c r="C34" s="176" t="s">
        <v>192</v>
      </c>
      <c r="D34" s="217" t="s">
        <v>193</v>
      </c>
      <c r="E34" s="176" t="s">
        <v>236</v>
      </c>
      <c r="F34" s="177" t="s">
        <v>163</v>
      </c>
      <c r="G34" s="177" t="s">
        <v>164</v>
      </c>
      <c r="H34" s="178"/>
      <c r="I34" s="178" t="s">
        <v>144</v>
      </c>
      <c r="J34" s="178" t="s">
        <v>160</v>
      </c>
      <c r="K34" s="178" t="s">
        <v>6</v>
      </c>
      <c r="L34" s="178" t="s">
        <v>166</v>
      </c>
      <c r="M34" s="178" t="s">
        <v>1180</v>
      </c>
      <c r="N34" s="177" t="s">
        <v>1554</v>
      </c>
      <c r="O34" s="177" t="s">
        <v>1555</v>
      </c>
      <c r="P34" s="178">
        <v>7</v>
      </c>
      <c r="Q34" s="178">
        <v>7</v>
      </c>
      <c r="R34" s="178">
        <v>6</v>
      </c>
      <c r="S34" s="178">
        <v>6</v>
      </c>
      <c r="T34" s="178">
        <v>3</v>
      </c>
      <c r="U34" s="178">
        <v>3.5</v>
      </c>
      <c r="V34" s="178">
        <v>3</v>
      </c>
      <c r="W34" s="114"/>
      <c r="X34" s="114">
        <f t="shared" si="0"/>
        <v>29</v>
      </c>
      <c r="Y34" s="114"/>
      <c r="AA34" s="585">
        <v>12</v>
      </c>
      <c r="AB34" s="586" t="s">
        <v>634</v>
      </c>
      <c r="AC34" s="536" t="s">
        <v>189</v>
      </c>
      <c r="AD34" s="536">
        <f>COUNTIF(T191:T197,"=0")</f>
        <v>0</v>
      </c>
      <c r="AE34" s="536">
        <f>COUNTIF(T191:T197,"=0.5")</f>
        <v>0</v>
      </c>
      <c r="AF34" s="536">
        <f>COUNTIF(T191:T197,"=1")</f>
        <v>0</v>
      </c>
      <c r="AG34" s="536">
        <f>COUNTIF(T191:T197,"=1.5")</f>
        <v>1</v>
      </c>
      <c r="AH34" s="536">
        <f>COUNTIF(T191:T197,"=2")</f>
        <v>1</v>
      </c>
      <c r="AI34" s="536">
        <f>COUNTIF(T191:T197,"=2.5")</f>
        <v>0</v>
      </c>
      <c r="AJ34" s="536">
        <f>COUNTIF(T191:T197,"=3")</f>
        <v>0</v>
      </c>
      <c r="AK34" s="536">
        <f>COUNTIF(T191:T197,"=3.5")</f>
        <v>0</v>
      </c>
      <c r="AL34" s="536">
        <f>COUNTIF(T191:T197,"=4")</f>
        <v>0</v>
      </c>
      <c r="AM34" s="536">
        <f>COUNTIF(T191:T197,"=4.5")</f>
        <v>0</v>
      </c>
      <c r="AN34" s="536">
        <f>COUNTIF(T191:T197,"=5")</f>
        <v>0</v>
      </c>
      <c r="AO34" s="536">
        <f>COUNTIF(T191:T197,"=5.5")</f>
        <v>1</v>
      </c>
      <c r="AP34" s="536">
        <f>COUNTIF(T191:T197,"=6")</f>
        <v>0</v>
      </c>
      <c r="AQ34" s="536">
        <f>COUNTIF(T191:T197,"=6.5")</f>
        <v>0</v>
      </c>
      <c r="AR34" s="536">
        <f>COUNTIF(T191:T197,"=7")</f>
        <v>0</v>
      </c>
      <c r="AS34" s="536">
        <f>COUNTIF(T191:T197,"=7.5")</f>
        <v>0</v>
      </c>
      <c r="AT34" s="536">
        <f>COUNTIF(T191:T197,"=8")</f>
        <v>0</v>
      </c>
      <c r="AU34" s="536">
        <f>COUNTIF(T191:T197,"=8.5")</f>
        <v>0</v>
      </c>
      <c r="AV34" s="536">
        <f>COUNTIF(T191:T197,"=9")</f>
        <v>0</v>
      </c>
      <c r="AW34" s="536">
        <f>COUNTIF(T191:T197,"=9.5")</f>
        <v>0</v>
      </c>
      <c r="AX34" s="536">
        <f>COUNTIF(T191:T197,"=10")</f>
        <v>0</v>
      </c>
      <c r="AY34" s="536">
        <v>7</v>
      </c>
    </row>
    <row r="35" spans="1:51" s="408" customFormat="1" ht="33" customHeight="1">
      <c r="A35" s="25">
        <v>37</v>
      </c>
      <c r="B35" s="176" t="s">
        <v>206</v>
      </c>
      <c r="C35" s="176" t="s">
        <v>192</v>
      </c>
      <c r="D35" s="176" t="s">
        <v>193</v>
      </c>
      <c r="E35" s="176" t="s">
        <v>228</v>
      </c>
      <c r="F35" s="224" t="s">
        <v>128</v>
      </c>
      <c r="G35" s="177" t="s">
        <v>129</v>
      </c>
      <c r="H35" s="225" t="s">
        <v>130</v>
      </c>
      <c r="I35" s="178"/>
      <c r="J35" s="226" t="s">
        <v>131</v>
      </c>
      <c r="K35" s="226" t="s">
        <v>14</v>
      </c>
      <c r="L35" s="178" t="s">
        <v>166</v>
      </c>
      <c r="M35" s="226" t="s">
        <v>132</v>
      </c>
      <c r="N35" s="177" t="s">
        <v>1548</v>
      </c>
      <c r="O35" s="177" t="s">
        <v>1549</v>
      </c>
      <c r="P35" s="178">
        <v>7</v>
      </c>
      <c r="Q35" s="178">
        <v>7</v>
      </c>
      <c r="R35" s="178">
        <v>7</v>
      </c>
      <c r="S35" s="178">
        <v>7</v>
      </c>
      <c r="T35" s="114">
        <v>3.5</v>
      </c>
      <c r="U35" s="114">
        <v>2</v>
      </c>
      <c r="V35" s="178"/>
      <c r="W35" s="114"/>
      <c r="X35" s="114">
        <f t="shared" si="0"/>
        <v>25</v>
      </c>
      <c r="Y35" s="114"/>
      <c r="AA35" s="585"/>
      <c r="AB35" s="587"/>
      <c r="AC35" s="536" t="s">
        <v>1605</v>
      </c>
      <c r="AD35" s="536">
        <f>COUNTIF(U191:U197,"=0")</f>
        <v>0</v>
      </c>
      <c r="AE35" s="536">
        <f>COUNTIF(U191:U197,"=0.5")</f>
        <v>0</v>
      </c>
      <c r="AF35" s="536">
        <f>COUNTIF(U191:U197,"=1")</f>
        <v>0</v>
      </c>
      <c r="AG35" s="536">
        <f>COUNTIF(U191:U197,"=1.5")</f>
        <v>0</v>
      </c>
      <c r="AH35" s="536">
        <f>COUNTIF(U191:U197,"=2")</f>
        <v>0</v>
      </c>
      <c r="AI35" s="536">
        <f>COUNTIF(U191:U197,"=2.5")</f>
        <v>0</v>
      </c>
      <c r="AJ35" s="536">
        <f>COUNTIF(U191:U197,"=3")</f>
        <v>0</v>
      </c>
      <c r="AK35" s="536">
        <f>COUNTIF(U191:U197,"=3.5")</f>
        <v>2</v>
      </c>
      <c r="AL35" s="536">
        <f>COUNTIF(U191:U197,"=4")</f>
        <v>1</v>
      </c>
      <c r="AM35" s="536">
        <f>COUNTIF(U191:U197,"=4.5")</f>
        <v>1</v>
      </c>
      <c r="AN35" s="536">
        <f>COUNTIF(U191:U197,"=5")</f>
        <v>0</v>
      </c>
      <c r="AO35" s="536">
        <f>COUNTIF(U191:U197,"=5.5")</f>
        <v>0</v>
      </c>
      <c r="AP35" s="536">
        <f>COUNTIF(U191:U197,"=6")</f>
        <v>0</v>
      </c>
      <c r="AQ35" s="536">
        <f>COUNTIF(U191:U197,"=6.5")</f>
        <v>0</v>
      </c>
      <c r="AR35" s="536">
        <f>COUNTIF(U191:U197,"=7")</f>
        <v>0</v>
      </c>
      <c r="AS35" s="536">
        <f>COUNTIF(U191:U197,"=7.5")</f>
        <v>0</v>
      </c>
      <c r="AT35" s="536">
        <f>COUNTIF(U191:U197,"=8")</f>
        <v>0</v>
      </c>
      <c r="AU35" s="536">
        <f>COUNTIF(U191:U197,"=8.5")</f>
        <v>0</v>
      </c>
      <c r="AV35" s="536">
        <f>COUNTIF(U191:U197,"=9")</f>
        <v>0</v>
      </c>
      <c r="AW35" s="536">
        <f>COUNTIF(U191:U197,"=9.5")</f>
        <v>0</v>
      </c>
      <c r="AX35" s="536">
        <f>COUNTIF(U191:U197,"=10")</f>
        <v>0</v>
      </c>
      <c r="AY35" s="536">
        <v>7</v>
      </c>
    </row>
    <row r="36" spans="1:51" s="408" customFormat="1" ht="33" customHeight="1">
      <c r="A36" s="414">
        <v>30</v>
      </c>
      <c r="B36" s="443" t="s">
        <v>199</v>
      </c>
      <c r="C36" s="443" t="s">
        <v>192</v>
      </c>
      <c r="D36" s="443" t="s">
        <v>193</v>
      </c>
      <c r="E36" s="443" t="s">
        <v>221</v>
      </c>
      <c r="F36" s="444" t="s">
        <v>148</v>
      </c>
      <c r="G36" s="445" t="s">
        <v>149</v>
      </c>
      <c r="H36" s="446"/>
      <c r="I36" s="470" t="s">
        <v>150</v>
      </c>
      <c r="J36" s="447" t="s">
        <v>131</v>
      </c>
      <c r="K36" s="448" t="s">
        <v>42</v>
      </c>
      <c r="L36" s="449" t="s">
        <v>166</v>
      </c>
      <c r="M36" s="447" t="s">
        <v>1181</v>
      </c>
      <c r="N36" s="177" t="s">
        <v>1544</v>
      </c>
      <c r="O36" s="177" t="s">
        <v>1545</v>
      </c>
      <c r="P36" s="449">
        <v>8</v>
      </c>
      <c r="Q36" s="449">
        <v>9</v>
      </c>
      <c r="R36" s="449">
        <v>9</v>
      </c>
      <c r="S36" s="449">
        <v>9</v>
      </c>
      <c r="T36" s="362"/>
      <c r="U36" s="362"/>
      <c r="V36" s="449"/>
      <c r="W36" s="362"/>
      <c r="X36" s="362"/>
      <c r="Y36" s="472" t="s">
        <v>1146</v>
      </c>
      <c r="AA36" s="585">
        <v>13</v>
      </c>
      <c r="AB36" s="585" t="s">
        <v>609</v>
      </c>
      <c r="AC36" s="536" t="s">
        <v>189</v>
      </c>
      <c r="AD36" s="536">
        <f>COUNTIF(T198:T209,"=0")</f>
        <v>0</v>
      </c>
      <c r="AE36" s="536">
        <f>COUNTIF(T198:T209,"=0.5")</f>
        <v>0</v>
      </c>
      <c r="AF36" s="536">
        <f>COUNTIF(T198:T209,"=1")</f>
        <v>0</v>
      </c>
      <c r="AG36" s="536">
        <f>COUNTIF(T198:T209,"=1.5")</f>
        <v>0</v>
      </c>
      <c r="AH36" s="536">
        <f>COUNTIF(T198:T209,"=2")</f>
        <v>0</v>
      </c>
      <c r="AI36" s="536">
        <f>COUNTIF(T198:T209,"=2.5")</f>
        <v>0</v>
      </c>
      <c r="AJ36" s="536">
        <f>COUNTIF(T198:T209,"=3")</f>
        <v>0</v>
      </c>
      <c r="AK36" s="536">
        <f>COUNTIF(T198:T209,"=3.5")</f>
        <v>0</v>
      </c>
      <c r="AL36" s="536">
        <f>COUNTIF(T198:T209,"=4")</f>
        <v>0</v>
      </c>
      <c r="AM36" s="536">
        <f>COUNTIF(T198:T209,"=4.5")</f>
        <v>0</v>
      </c>
      <c r="AN36" s="536">
        <f>COUNTIF(T198:T209,"=5")</f>
        <v>0</v>
      </c>
      <c r="AO36" s="536">
        <f>COUNTIF(T198:T209,"=5.5")</f>
        <v>1</v>
      </c>
      <c r="AP36" s="536">
        <f>COUNTIF(T198:T209,"=6")</f>
        <v>0</v>
      </c>
      <c r="AQ36" s="536">
        <f>COUNTIF(T198:T209,"=6.5")</f>
        <v>1</v>
      </c>
      <c r="AR36" s="536">
        <f>COUNTIF(T198:T209,"=7")</f>
        <v>2</v>
      </c>
      <c r="AS36" s="536">
        <f>COUNTIF(T198:T209,"=7.5")</f>
        <v>1</v>
      </c>
      <c r="AT36" s="536">
        <f>COUNTIF(T198:T209,"=8")</f>
        <v>1</v>
      </c>
      <c r="AU36" s="536">
        <f>COUNTIF(T198:T209,"=8.5")</f>
        <v>0</v>
      </c>
      <c r="AV36" s="536">
        <f>COUNTIF(T198:T209,"=9")</f>
        <v>1</v>
      </c>
      <c r="AW36" s="536">
        <f>COUNTIF(T198:T209,"=9.5")</f>
        <v>0</v>
      </c>
      <c r="AX36" s="536">
        <f>COUNTIF(T198:T209,"=10")</f>
        <v>0</v>
      </c>
      <c r="AY36" s="536">
        <v>12</v>
      </c>
    </row>
    <row r="37" spans="1:51" s="451" customFormat="1" ht="33" customHeight="1" thickBot="1">
      <c r="A37" s="319">
        <v>36</v>
      </c>
      <c r="B37" s="314" t="s">
        <v>205</v>
      </c>
      <c r="C37" s="314" t="s">
        <v>192</v>
      </c>
      <c r="D37" s="320" t="s">
        <v>193</v>
      </c>
      <c r="E37" s="314" t="s">
        <v>227</v>
      </c>
      <c r="F37" s="321" t="s">
        <v>133</v>
      </c>
      <c r="G37" s="315" t="s">
        <v>134</v>
      </c>
      <c r="H37" s="322">
        <v>39664</v>
      </c>
      <c r="I37" s="317"/>
      <c r="J37" s="323" t="s">
        <v>122</v>
      </c>
      <c r="K37" s="323" t="s">
        <v>14</v>
      </c>
      <c r="L37" s="316" t="s">
        <v>166</v>
      </c>
      <c r="M37" s="316" t="s">
        <v>135</v>
      </c>
      <c r="N37" s="177" t="s">
        <v>1546</v>
      </c>
      <c r="O37" s="177" t="s">
        <v>1547</v>
      </c>
      <c r="P37" s="316">
        <v>10</v>
      </c>
      <c r="Q37" s="316">
        <v>7</v>
      </c>
      <c r="R37" s="316">
        <v>6</v>
      </c>
      <c r="S37" s="316">
        <v>7</v>
      </c>
      <c r="T37" s="318"/>
      <c r="U37" s="318"/>
      <c r="V37" s="316"/>
      <c r="W37" s="318"/>
      <c r="X37" s="318"/>
      <c r="Y37" s="324" t="s">
        <v>1146</v>
      </c>
      <c r="AA37" s="585"/>
      <c r="AB37" s="585"/>
      <c r="AC37" s="536" t="s">
        <v>1605</v>
      </c>
      <c r="AD37" s="536">
        <f>COUNTIF(U198:U209,"=0")</f>
        <v>0</v>
      </c>
      <c r="AE37" s="536">
        <f>COUNTIF(U198:U209,"=0.5")</f>
        <v>0</v>
      </c>
      <c r="AF37" s="536">
        <f>COUNTIF(U198:U209,"=1")</f>
        <v>0</v>
      </c>
      <c r="AG37" s="536">
        <f>COUNTIF(U198:U209,"=1.5")</f>
        <v>0</v>
      </c>
      <c r="AH37" s="536">
        <f>COUNTIF(U198:U209,"=2")</f>
        <v>0</v>
      </c>
      <c r="AI37" s="536">
        <f>COUNTIF(U198:U209,"=2.5")</f>
        <v>0</v>
      </c>
      <c r="AJ37" s="536">
        <f>COUNTIF(U198:U209,"=3")</f>
        <v>0</v>
      </c>
      <c r="AK37" s="536">
        <f>COUNTIF(U198:U209,"=3.5")</f>
        <v>0</v>
      </c>
      <c r="AL37" s="536">
        <f>COUNTIF(U198:U209,"=4")</f>
        <v>0</v>
      </c>
      <c r="AM37" s="536">
        <f>COUNTIF(U198:U209,"=4.5")</f>
        <v>1</v>
      </c>
      <c r="AN37" s="536">
        <f>COUNTIF(U198:U209,"=5")</f>
        <v>0</v>
      </c>
      <c r="AO37" s="536">
        <f>COUNTIF(U198:U209,"=5.5")</f>
        <v>0</v>
      </c>
      <c r="AP37" s="536">
        <f>COUNTIF(U198:U209,"=6")</f>
        <v>1</v>
      </c>
      <c r="AQ37" s="536">
        <f>COUNTIF(U198:U209,"=6.5")</f>
        <v>2</v>
      </c>
      <c r="AR37" s="536">
        <f>COUNTIF(U198:U209,"=7")</f>
        <v>0</v>
      </c>
      <c r="AS37" s="536">
        <f>COUNTIF(U198:U209,"=7.5")</f>
        <v>0</v>
      </c>
      <c r="AT37" s="536">
        <f>COUNTIF(U198:U209,"=8")</f>
        <v>0</v>
      </c>
      <c r="AU37" s="536">
        <f>COUNTIF(U198:U209,"=8.5")</f>
        <v>1</v>
      </c>
      <c r="AV37" s="536">
        <f>COUNTIF(U198:U209,"=9")</f>
        <v>0</v>
      </c>
      <c r="AW37" s="536">
        <f>COUNTIF(U198:U209,"=9.5")</f>
        <v>0</v>
      </c>
      <c r="AX37" s="536">
        <f>COUNTIF(U198:U209,"=10")</f>
        <v>0</v>
      </c>
      <c r="AY37" s="536">
        <v>12</v>
      </c>
    </row>
    <row r="38" spans="1:51" s="408" customFormat="1" ht="33" customHeight="1">
      <c r="A38" s="412">
        <v>44</v>
      </c>
      <c r="B38" s="416" t="s">
        <v>213</v>
      </c>
      <c r="C38" s="416" t="s">
        <v>192</v>
      </c>
      <c r="D38" s="416" t="s">
        <v>194</v>
      </c>
      <c r="E38" s="416" t="s">
        <v>235</v>
      </c>
      <c r="F38" s="468" t="s">
        <v>113</v>
      </c>
      <c r="G38" s="468" t="s">
        <v>114</v>
      </c>
      <c r="H38" s="435" t="s">
        <v>115</v>
      </c>
      <c r="I38" s="435"/>
      <c r="J38" s="435" t="s">
        <v>81</v>
      </c>
      <c r="K38" s="435" t="s">
        <v>42</v>
      </c>
      <c r="L38" s="435" t="s">
        <v>84</v>
      </c>
      <c r="M38" s="435" t="s">
        <v>116</v>
      </c>
      <c r="N38" s="177" t="s">
        <v>1582</v>
      </c>
      <c r="O38" s="177" t="s">
        <v>1583</v>
      </c>
      <c r="P38" s="435">
        <v>10</v>
      </c>
      <c r="Q38" s="435">
        <v>10</v>
      </c>
      <c r="R38" s="435">
        <v>10</v>
      </c>
      <c r="S38" s="435">
        <v>9</v>
      </c>
      <c r="T38" s="435">
        <v>9</v>
      </c>
      <c r="U38" s="435">
        <v>9</v>
      </c>
      <c r="V38" s="435"/>
      <c r="W38" s="435"/>
      <c r="X38" s="435">
        <f aca="true" t="shared" si="1" ref="X38:X86">(SUM(P38:S38)/2+T38*2+U38*2+V38+W38)</f>
        <v>55.5</v>
      </c>
      <c r="Y38" s="435"/>
      <c r="AA38" s="585">
        <v>14</v>
      </c>
      <c r="AB38" s="586" t="s">
        <v>1614</v>
      </c>
      <c r="AC38" s="536" t="s">
        <v>189</v>
      </c>
      <c r="AD38" s="536">
        <v>0</v>
      </c>
      <c r="AE38" s="536">
        <v>0</v>
      </c>
      <c r="AF38" s="536">
        <v>0</v>
      </c>
      <c r="AG38" s="536">
        <v>0</v>
      </c>
      <c r="AH38" s="536">
        <v>0</v>
      </c>
      <c r="AI38" s="536">
        <v>0</v>
      </c>
      <c r="AJ38" s="536">
        <v>0</v>
      </c>
      <c r="AK38" s="536">
        <v>0</v>
      </c>
      <c r="AL38" s="536">
        <v>1</v>
      </c>
      <c r="AM38" s="536">
        <v>0</v>
      </c>
      <c r="AN38" s="536">
        <v>0</v>
      </c>
      <c r="AO38" s="536">
        <v>0</v>
      </c>
      <c r="AP38" s="536">
        <v>0</v>
      </c>
      <c r="AQ38" s="536">
        <v>0</v>
      </c>
      <c r="AR38" s="536">
        <v>0</v>
      </c>
      <c r="AS38" s="536">
        <v>0</v>
      </c>
      <c r="AT38" s="536">
        <v>0</v>
      </c>
      <c r="AU38" s="536">
        <v>0</v>
      </c>
      <c r="AV38" s="536">
        <v>0</v>
      </c>
      <c r="AW38" s="536">
        <v>0</v>
      </c>
      <c r="AX38" s="536">
        <v>0</v>
      </c>
      <c r="AY38" s="536">
        <v>2</v>
      </c>
    </row>
    <row r="39" spans="1:51" s="408" customFormat="1" ht="33" customHeight="1">
      <c r="A39" s="367">
        <v>12</v>
      </c>
      <c r="B39" s="368" t="s">
        <v>203</v>
      </c>
      <c r="C39" s="368" t="s">
        <v>192</v>
      </c>
      <c r="D39" s="368" t="s">
        <v>194</v>
      </c>
      <c r="E39" s="368" t="s">
        <v>203</v>
      </c>
      <c r="F39" s="369" t="s">
        <v>86</v>
      </c>
      <c r="G39" s="369" t="s">
        <v>55</v>
      </c>
      <c r="H39" s="370"/>
      <c r="I39" s="370" t="s">
        <v>87</v>
      </c>
      <c r="J39" s="370" t="s">
        <v>41</v>
      </c>
      <c r="K39" s="370" t="s">
        <v>42</v>
      </c>
      <c r="L39" s="370" t="s">
        <v>84</v>
      </c>
      <c r="M39" s="370" t="s">
        <v>88</v>
      </c>
      <c r="N39" s="177" t="s">
        <v>1560</v>
      </c>
      <c r="O39" s="177" t="s">
        <v>1561</v>
      </c>
      <c r="P39" s="370">
        <v>10</v>
      </c>
      <c r="Q39" s="370">
        <v>9</v>
      </c>
      <c r="R39" s="370">
        <v>9</v>
      </c>
      <c r="S39" s="370">
        <v>9</v>
      </c>
      <c r="T39" s="370">
        <v>9</v>
      </c>
      <c r="U39" s="370">
        <v>7.75</v>
      </c>
      <c r="V39" s="370"/>
      <c r="W39" s="370"/>
      <c r="X39" s="370">
        <f t="shared" si="1"/>
        <v>52</v>
      </c>
      <c r="Y39" s="370"/>
      <c r="AA39" s="585"/>
      <c r="AB39" s="587"/>
      <c r="AC39" s="536" t="s">
        <v>1605</v>
      </c>
      <c r="AD39" s="536">
        <v>0</v>
      </c>
      <c r="AE39" s="536">
        <v>0</v>
      </c>
      <c r="AF39" s="536">
        <v>0</v>
      </c>
      <c r="AG39" s="536">
        <v>0</v>
      </c>
      <c r="AH39" s="536">
        <v>0</v>
      </c>
      <c r="AI39" s="536">
        <v>0</v>
      </c>
      <c r="AJ39" s="536">
        <v>0</v>
      </c>
      <c r="AK39" s="536">
        <v>0</v>
      </c>
      <c r="AL39" s="536">
        <v>0</v>
      </c>
      <c r="AM39" s="536">
        <v>0</v>
      </c>
      <c r="AN39" s="536">
        <v>0</v>
      </c>
      <c r="AO39" s="536">
        <v>0</v>
      </c>
      <c r="AP39" s="536">
        <v>0</v>
      </c>
      <c r="AQ39" s="536">
        <v>0</v>
      </c>
      <c r="AR39" s="536">
        <v>0</v>
      </c>
      <c r="AS39" s="536">
        <v>0</v>
      </c>
      <c r="AT39" s="536">
        <v>0</v>
      </c>
      <c r="AU39" s="536">
        <v>0</v>
      </c>
      <c r="AV39" s="536">
        <v>0</v>
      </c>
      <c r="AW39" s="536">
        <v>0</v>
      </c>
      <c r="AX39" s="536">
        <v>0</v>
      </c>
      <c r="AY39" s="536">
        <v>2</v>
      </c>
    </row>
    <row r="40" spans="1:51" s="409" customFormat="1" ht="33" customHeight="1">
      <c r="A40" s="367">
        <v>14</v>
      </c>
      <c r="B40" s="368" t="s">
        <v>205</v>
      </c>
      <c r="C40" s="368" t="s">
        <v>192</v>
      </c>
      <c r="D40" s="368" t="s">
        <v>194</v>
      </c>
      <c r="E40" s="368" t="s">
        <v>205</v>
      </c>
      <c r="F40" s="369" t="s">
        <v>92</v>
      </c>
      <c r="G40" s="369" t="s">
        <v>93</v>
      </c>
      <c r="H40" s="370" t="s">
        <v>94</v>
      </c>
      <c r="I40" s="370"/>
      <c r="J40" s="370" t="s">
        <v>81</v>
      </c>
      <c r="K40" s="370" t="s">
        <v>95</v>
      </c>
      <c r="L40" s="370" t="s">
        <v>84</v>
      </c>
      <c r="M40" s="370" t="s">
        <v>1168</v>
      </c>
      <c r="N40" s="510" t="s">
        <v>1564</v>
      </c>
      <c r="O40" s="510" t="s">
        <v>1565</v>
      </c>
      <c r="P40" s="370">
        <v>10</v>
      </c>
      <c r="Q40" s="370">
        <v>9</v>
      </c>
      <c r="R40" s="370">
        <v>10</v>
      </c>
      <c r="S40" s="370">
        <v>9</v>
      </c>
      <c r="T40" s="370">
        <v>8.5</v>
      </c>
      <c r="U40" s="370">
        <v>6.5</v>
      </c>
      <c r="V40" s="370">
        <v>3</v>
      </c>
      <c r="W40" s="370"/>
      <c r="X40" s="370">
        <f t="shared" si="1"/>
        <v>52</v>
      </c>
      <c r="Y40" s="370"/>
      <c r="AA40" s="592" t="s">
        <v>1615</v>
      </c>
      <c r="AB40" s="593"/>
      <c r="AC40" s="536" t="s">
        <v>189</v>
      </c>
      <c r="AD40" s="536">
        <f>(AD12+AD14+AD16+AD18+AD20+AD22+AD24+AD26+AD28+AD30+AD32+AD34+AD36+AD38)</f>
        <v>0</v>
      </c>
      <c r="AE40" s="536">
        <f aca="true" t="shared" si="2" ref="AE40:AY40">(AE12+AE14+AE16+AE18+AE20+AE22+AE24+AE26+AE28+AE30+AE32+AE34+AE36+AE38)</f>
        <v>0</v>
      </c>
      <c r="AF40" s="536">
        <f t="shared" si="2"/>
        <v>1</v>
      </c>
      <c r="AG40" s="536">
        <f t="shared" si="2"/>
        <v>3</v>
      </c>
      <c r="AH40" s="536">
        <f t="shared" si="2"/>
        <v>1</v>
      </c>
      <c r="AI40" s="536">
        <f t="shared" si="2"/>
        <v>1</v>
      </c>
      <c r="AJ40" s="536">
        <f t="shared" si="2"/>
        <v>7</v>
      </c>
      <c r="AK40" s="536">
        <f t="shared" si="2"/>
        <v>2</v>
      </c>
      <c r="AL40" s="536">
        <f t="shared" si="2"/>
        <v>11</v>
      </c>
      <c r="AM40" s="536">
        <f t="shared" si="2"/>
        <v>5</v>
      </c>
      <c r="AN40" s="536">
        <f t="shared" si="2"/>
        <v>10</v>
      </c>
      <c r="AO40" s="536">
        <f t="shared" si="2"/>
        <v>8</v>
      </c>
      <c r="AP40" s="536">
        <f t="shared" si="2"/>
        <v>5</v>
      </c>
      <c r="AQ40" s="536">
        <f t="shared" si="2"/>
        <v>11</v>
      </c>
      <c r="AR40" s="536">
        <f t="shared" si="2"/>
        <v>8</v>
      </c>
      <c r="AS40" s="536">
        <f t="shared" si="2"/>
        <v>7</v>
      </c>
      <c r="AT40" s="536">
        <f t="shared" si="2"/>
        <v>5</v>
      </c>
      <c r="AU40" s="536">
        <f t="shared" si="2"/>
        <v>9</v>
      </c>
      <c r="AV40" s="536">
        <f t="shared" si="2"/>
        <v>10</v>
      </c>
      <c r="AW40" s="536">
        <f t="shared" si="2"/>
        <v>0</v>
      </c>
      <c r="AX40" s="536">
        <f t="shared" si="2"/>
        <v>0</v>
      </c>
      <c r="AY40" s="536">
        <f t="shared" si="2"/>
        <v>199</v>
      </c>
    </row>
    <row r="41" spans="1:51" s="408" customFormat="1" ht="33" customHeight="1">
      <c r="A41" s="367">
        <v>20</v>
      </c>
      <c r="B41" s="368" t="s">
        <v>211</v>
      </c>
      <c r="C41" s="368" t="s">
        <v>192</v>
      </c>
      <c r="D41" s="368" t="s">
        <v>194</v>
      </c>
      <c r="E41" s="368" t="s">
        <v>211</v>
      </c>
      <c r="F41" s="369" t="s">
        <v>100</v>
      </c>
      <c r="G41" s="369" t="s">
        <v>78</v>
      </c>
      <c r="H41" s="370"/>
      <c r="I41" s="388">
        <v>39577</v>
      </c>
      <c r="J41" s="370" t="s">
        <v>81</v>
      </c>
      <c r="K41" s="370" t="s">
        <v>49</v>
      </c>
      <c r="L41" s="370" t="s">
        <v>84</v>
      </c>
      <c r="M41" s="370" t="s">
        <v>88</v>
      </c>
      <c r="N41" s="177" t="s">
        <v>1568</v>
      </c>
      <c r="O41" s="177" t="s">
        <v>1569</v>
      </c>
      <c r="P41" s="370">
        <v>10</v>
      </c>
      <c r="Q41" s="370">
        <v>9</v>
      </c>
      <c r="R41" s="370">
        <v>9</v>
      </c>
      <c r="S41" s="370">
        <v>9</v>
      </c>
      <c r="T41" s="370">
        <v>8.5</v>
      </c>
      <c r="U41" s="370">
        <v>6.5</v>
      </c>
      <c r="V41" s="370">
        <v>3</v>
      </c>
      <c r="W41" s="370"/>
      <c r="X41" s="370">
        <f t="shared" si="1"/>
        <v>51.5</v>
      </c>
      <c r="Y41" s="367"/>
      <c r="AA41" s="594"/>
      <c r="AB41" s="595"/>
      <c r="AC41" s="536" t="s">
        <v>1605</v>
      </c>
      <c r="AD41" s="536">
        <f>(AD13+AD15+AD17+AD19+AD21+AD23+AD25+AD27+AD29+AD31+AD33+AD35+AD37+AD39)</f>
        <v>0</v>
      </c>
      <c r="AE41" s="536">
        <f aca="true" t="shared" si="3" ref="AE41:AY41">(AE13+AE15+AE17+AE19+AE21+AE23+AE25+AE27+AE29+AE31+AE33+AE35+AE37+AE39)</f>
        <v>0</v>
      </c>
      <c r="AF41" s="536">
        <f t="shared" si="3"/>
        <v>0</v>
      </c>
      <c r="AG41" s="536">
        <f t="shared" si="3"/>
        <v>0</v>
      </c>
      <c r="AH41" s="536">
        <f t="shared" si="3"/>
        <v>4</v>
      </c>
      <c r="AI41" s="536">
        <f t="shared" si="3"/>
        <v>3</v>
      </c>
      <c r="AJ41" s="536">
        <f t="shared" si="3"/>
        <v>3</v>
      </c>
      <c r="AK41" s="536">
        <f t="shared" si="3"/>
        <v>10</v>
      </c>
      <c r="AL41" s="536">
        <f t="shared" si="3"/>
        <v>12</v>
      </c>
      <c r="AM41" s="536">
        <f t="shared" si="3"/>
        <v>11</v>
      </c>
      <c r="AN41" s="536">
        <f t="shared" si="3"/>
        <v>10</v>
      </c>
      <c r="AO41" s="536">
        <f t="shared" si="3"/>
        <v>14</v>
      </c>
      <c r="AP41" s="536">
        <f t="shared" si="3"/>
        <v>11</v>
      </c>
      <c r="AQ41" s="536">
        <f t="shared" si="3"/>
        <v>12</v>
      </c>
      <c r="AR41" s="536">
        <f t="shared" si="3"/>
        <v>12</v>
      </c>
      <c r="AS41" s="536">
        <f t="shared" si="3"/>
        <v>4</v>
      </c>
      <c r="AT41" s="536">
        <f t="shared" si="3"/>
        <v>1</v>
      </c>
      <c r="AU41" s="536">
        <f t="shared" si="3"/>
        <v>1</v>
      </c>
      <c r="AV41" s="536">
        <f t="shared" si="3"/>
        <v>2</v>
      </c>
      <c r="AW41" s="536">
        <f t="shared" si="3"/>
        <v>0</v>
      </c>
      <c r="AX41" s="536">
        <f t="shared" si="3"/>
        <v>0</v>
      </c>
      <c r="AY41" s="536">
        <f t="shared" si="3"/>
        <v>199</v>
      </c>
    </row>
    <row r="42" spans="1:51" s="408" customFormat="1" ht="33" customHeight="1">
      <c r="A42" s="25">
        <v>27</v>
      </c>
      <c r="B42" s="176" t="s">
        <v>196</v>
      </c>
      <c r="C42" s="176" t="s">
        <v>192</v>
      </c>
      <c r="D42" s="176" t="s">
        <v>194</v>
      </c>
      <c r="E42" s="176" t="s">
        <v>218</v>
      </c>
      <c r="F42" s="177" t="s">
        <v>109</v>
      </c>
      <c r="G42" s="177" t="s">
        <v>110</v>
      </c>
      <c r="H42" s="178" t="s">
        <v>111</v>
      </c>
      <c r="I42" s="178"/>
      <c r="J42" s="178" t="s">
        <v>41</v>
      </c>
      <c r="K42" s="178" t="s">
        <v>6</v>
      </c>
      <c r="L42" s="178" t="s">
        <v>84</v>
      </c>
      <c r="M42" s="178" t="s">
        <v>112</v>
      </c>
      <c r="N42" s="177" t="s">
        <v>1578</v>
      </c>
      <c r="O42" s="510" t="s">
        <v>1579</v>
      </c>
      <c r="P42" s="178">
        <v>9</v>
      </c>
      <c r="Q42" s="178">
        <v>9</v>
      </c>
      <c r="R42" s="178">
        <v>7</v>
      </c>
      <c r="S42" s="178">
        <v>9</v>
      </c>
      <c r="T42" s="114">
        <v>6.25</v>
      </c>
      <c r="U42" s="114">
        <v>6.75</v>
      </c>
      <c r="V42" s="178">
        <v>3</v>
      </c>
      <c r="W42" s="114"/>
      <c r="X42" s="114">
        <f t="shared" si="1"/>
        <v>46</v>
      </c>
      <c r="Y42" s="114"/>
      <c r="AA42" s="590"/>
      <c r="AB42" s="590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36"/>
      <c r="AR42" s="536"/>
      <c r="AS42" s="536"/>
      <c r="AT42" s="536"/>
      <c r="AU42" s="536"/>
      <c r="AV42" s="536"/>
      <c r="AW42" s="536"/>
      <c r="AX42" s="536"/>
      <c r="AY42" s="536"/>
    </row>
    <row r="43" spans="1:51" s="408" customFormat="1" ht="33" customHeight="1">
      <c r="A43" s="25">
        <v>9</v>
      </c>
      <c r="B43" s="176" t="s">
        <v>200</v>
      </c>
      <c r="C43" s="176" t="s">
        <v>192</v>
      </c>
      <c r="D43" s="176" t="s">
        <v>194</v>
      </c>
      <c r="E43" s="176" t="s">
        <v>200</v>
      </c>
      <c r="F43" s="177" t="s">
        <v>80</v>
      </c>
      <c r="G43" s="177" t="s">
        <v>240</v>
      </c>
      <c r="H43" s="211">
        <v>39539</v>
      </c>
      <c r="I43" s="178"/>
      <c r="J43" s="178" t="s">
        <v>81</v>
      </c>
      <c r="K43" s="178" t="s">
        <v>6</v>
      </c>
      <c r="L43" s="178" t="s">
        <v>84</v>
      </c>
      <c r="M43" s="178" t="s">
        <v>82</v>
      </c>
      <c r="N43" s="177" t="s">
        <v>1556</v>
      </c>
      <c r="O43" s="177" t="s">
        <v>1557</v>
      </c>
      <c r="P43" s="178">
        <v>9</v>
      </c>
      <c r="Q43" s="178">
        <v>9</v>
      </c>
      <c r="R43" s="178">
        <v>9</v>
      </c>
      <c r="S43" s="178">
        <v>9</v>
      </c>
      <c r="T43" s="370">
        <v>8.25</v>
      </c>
      <c r="U43" s="370">
        <v>4</v>
      </c>
      <c r="V43" s="178">
        <v>3</v>
      </c>
      <c r="W43" s="370"/>
      <c r="X43" s="370">
        <f t="shared" si="1"/>
        <v>45.5</v>
      </c>
      <c r="Y43" s="370"/>
      <c r="AA43" s="591"/>
      <c r="AB43" s="591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6"/>
      <c r="AT43" s="536"/>
      <c r="AU43" s="536"/>
      <c r="AV43" s="536"/>
      <c r="AW43" s="536"/>
      <c r="AX43" s="536"/>
      <c r="AY43" s="536"/>
    </row>
    <row r="44" spans="1:25" s="408" customFormat="1" ht="33" customHeight="1">
      <c r="A44" s="25">
        <v>33</v>
      </c>
      <c r="B44" s="176" t="s">
        <v>202</v>
      </c>
      <c r="C44" s="176" t="s">
        <v>192</v>
      </c>
      <c r="D44" s="176" t="s">
        <v>194</v>
      </c>
      <c r="E44" s="176" t="s">
        <v>224</v>
      </c>
      <c r="F44" s="177" t="s">
        <v>117</v>
      </c>
      <c r="G44" s="177" t="s">
        <v>118</v>
      </c>
      <c r="H44" s="211">
        <v>39793</v>
      </c>
      <c r="I44" s="211"/>
      <c r="J44" s="178" t="s">
        <v>81</v>
      </c>
      <c r="K44" s="178" t="s">
        <v>28</v>
      </c>
      <c r="L44" s="178" t="s">
        <v>84</v>
      </c>
      <c r="M44" s="178" t="s">
        <v>96</v>
      </c>
      <c r="N44" s="177" t="s">
        <v>1584</v>
      </c>
      <c r="O44" s="177" t="s">
        <v>1585</v>
      </c>
      <c r="P44" s="178">
        <v>9</v>
      </c>
      <c r="Q44" s="178">
        <v>9</v>
      </c>
      <c r="R44" s="178">
        <v>9</v>
      </c>
      <c r="S44" s="178">
        <v>9</v>
      </c>
      <c r="T44" s="114">
        <v>6.5</v>
      </c>
      <c r="U44" s="114">
        <v>5.5</v>
      </c>
      <c r="V44" s="178">
        <v>3</v>
      </c>
      <c r="W44" s="114"/>
      <c r="X44" s="114">
        <f t="shared" si="1"/>
        <v>45</v>
      </c>
      <c r="Y44" s="114"/>
    </row>
    <row r="45" spans="1:25" s="408" customFormat="1" ht="33" customHeight="1">
      <c r="A45" s="25">
        <v>13</v>
      </c>
      <c r="B45" s="176" t="s">
        <v>204</v>
      </c>
      <c r="C45" s="176" t="s">
        <v>192</v>
      </c>
      <c r="D45" s="176" t="s">
        <v>194</v>
      </c>
      <c r="E45" s="176" t="s">
        <v>204</v>
      </c>
      <c r="F45" s="177" t="s">
        <v>89</v>
      </c>
      <c r="G45" s="177" t="s">
        <v>90</v>
      </c>
      <c r="H45" s="178" t="s">
        <v>91</v>
      </c>
      <c r="I45" s="178"/>
      <c r="J45" s="178" t="s">
        <v>81</v>
      </c>
      <c r="K45" s="178" t="s">
        <v>6</v>
      </c>
      <c r="L45" s="178" t="s">
        <v>84</v>
      </c>
      <c r="M45" s="178" t="s">
        <v>82</v>
      </c>
      <c r="N45" s="177" t="s">
        <v>1562</v>
      </c>
      <c r="O45" s="177" t="s">
        <v>1563</v>
      </c>
      <c r="P45" s="178">
        <v>9</v>
      </c>
      <c r="Q45" s="178">
        <v>7</v>
      </c>
      <c r="R45" s="178">
        <v>9</v>
      </c>
      <c r="S45" s="178">
        <v>7</v>
      </c>
      <c r="T45" s="114">
        <v>6.25</v>
      </c>
      <c r="U45" s="114">
        <v>6.25</v>
      </c>
      <c r="V45" s="178">
        <v>3</v>
      </c>
      <c r="W45" s="114"/>
      <c r="X45" s="114">
        <f t="shared" si="1"/>
        <v>44</v>
      </c>
      <c r="Y45" s="114"/>
    </row>
    <row r="46" spans="1:25" s="408" customFormat="1" ht="33" customHeight="1">
      <c r="A46" s="25">
        <v>25</v>
      </c>
      <c r="B46" s="176" t="s">
        <v>194</v>
      </c>
      <c r="C46" s="176" t="s">
        <v>192</v>
      </c>
      <c r="D46" s="176" t="s">
        <v>194</v>
      </c>
      <c r="E46" s="176" t="s">
        <v>216</v>
      </c>
      <c r="F46" s="177" t="s">
        <v>107</v>
      </c>
      <c r="G46" s="177" t="s">
        <v>30</v>
      </c>
      <c r="H46" s="178"/>
      <c r="I46" s="178" t="s">
        <v>108</v>
      </c>
      <c r="J46" s="178" t="s">
        <v>81</v>
      </c>
      <c r="K46" s="178" t="s">
        <v>14</v>
      </c>
      <c r="L46" s="178" t="s">
        <v>84</v>
      </c>
      <c r="M46" s="178" t="s">
        <v>82</v>
      </c>
      <c r="N46" s="177" t="s">
        <v>1576</v>
      </c>
      <c r="O46" s="177" t="s">
        <v>1577</v>
      </c>
      <c r="P46" s="178">
        <v>6</v>
      </c>
      <c r="Q46" s="178">
        <v>9</v>
      </c>
      <c r="R46" s="178">
        <v>9</v>
      </c>
      <c r="S46" s="178">
        <v>9</v>
      </c>
      <c r="T46" s="114">
        <v>5.25</v>
      </c>
      <c r="U46" s="114">
        <v>6.75</v>
      </c>
      <c r="V46" s="178">
        <v>3</v>
      </c>
      <c r="W46" s="114"/>
      <c r="X46" s="114">
        <f t="shared" si="1"/>
        <v>43.5</v>
      </c>
      <c r="Y46" s="114"/>
    </row>
    <row r="47" spans="1:25" s="408" customFormat="1" ht="33" customHeight="1">
      <c r="A47" s="25">
        <v>21</v>
      </c>
      <c r="B47" s="176" t="s">
        <v>212</v>
      </c>
      <c r="C47" s="176" t="s">
        <v>192</v>
      </c>
      <c r="D47" s="176" t="s">
        <v>194</v>
      </c>
      <c r="E47" s="176" t="s">
        <v>212</v>
      </c>
      <c r="F47" s="177" t="s">
        <v>101</v>
      </c>
      <c r="G47" s="177" t="s">
        <v>102</v>
      </c>
      <c r="H47" s="178"/>
      <c r="I47" s="225">
        <v>39785</v>
      </c>
      <c r="J47" s="178" t="s">
        <v>81</v>
      </c>
      <c r="K47" s="178" t="s">
        <v>49</v>
      </c>
      <c r="L47" s="178" t="s">
        <v>84</v>
      </c>
      <c r="M47" s="178" t="s">
        <v>88</v>
      </c>
      <c r="N47" s="177" t="s">
        <v>1570</v>
      </c>
      <c r="O47" s="177" t="s">
        <v>1571</v>
      </c>
      <c r="P47" s="178">
        <v>9</v>
      </c>
      <c r="Q47" s="178">
        <v>9</v>
      </c>
      <c r="R47" s="178">
        <v>9</v>
      </c>
      <c r="S47" s="178">
        <v>9</v>
      </c>
      <c r="T47" s="114">
        <v>7</v>
      </c>
      <c r="U47" s="114">
        <v>2.75</v>
      </c>
      <c r="V47" s="178">
        <v>3</v>
      </c>
      <c r="W47" s="114"/>
      <c r="X47" s="114">
        <f t="shared" si="1"/>
        <v>40.5</v>
      </c>
      <c r="Y47" s="114"/>
    </row>
    <row r="48" spans="1:25" s="408" customFormat="1" ht="33" customHeight="1">
      <c r="A48" s="25">
        <v>23</v>
      </c>
      <c r="B48" s="176" t="s">
        <v>192</v>
      </c>
      <c r="C48" s="176" t="s">
        <v>192</v>
      </c>
      <c r="D48" s="176" t="s">
        <v>195</v>
      </c>
      <c r="E48" s="176" t="s">
        <v>214</v>
      </c>
      <c r="F48" s="177" t="s">
        <v>179</v>
      </c>
      <c r="G48" s="177" t="s">
        <v>180</v>
      </c>
      <c r="H48" s="211">
        <v>39623</v>
      </c>
      <c r="I48" s="178"/>
      <c r="J48" s="178" t="s">
        <v>181</v>
      </c>
      <c r="K48" s="178" t="s">
        <v>28</v>
      </c>
      <c r="L48" s="178" t="s">
        <v>182</v>
      </c>
      <c r="M48" s="178" t="s">
        <v>183</v>
      </c>
      <c r="N48" s="177" t="s">
        <v>1574</v>
      </c>
      <c r="O48" s="177" t="s">
        <v>1575</v>
      </c>
      <c r="P48" s="178">
        <v>9</v>
      </c>
      <c r="Q48" s="178">
        <v>8</v>
      </c>
      <c r="R48" s="178">
        <v>8</v>
      </c>
      <c r="S48" s="178">
        <v>8</v>
      </c>
      <c r="T48" s="114">
        <v>2.75</v>
      </c>
      <c r="U48" s="114">
        <v>7</v>
      </c>
      <c r="V48" s="178">
        <v>3</v>
      </c>
      <c r="W48" s="114"/>
      <c r="X48" s="114">
        <f t="shared" si="1"/>
        <v>39</v>
      </c>
      <c r="Y48" s="114"/>
    </row>
    <row r="49" spans="1:25" s="408" customFormat="1" ht="33" customHeight="1">
      <c r="A49" s="25">
        <v>17</v>
      </c>
      <c r="B49" s="176" t="s">
        <v>208</v>
      </c>
      <c r="C49" s="176" t="s">
        <v>192</v>
      </c>
      <c r="D49" s="176" t="s">
        <v>194</v>
      </c>
      <c r="E49" s="176" t="s">
        <v>208</v>
      </c>
      <c r="F49" s="177" t="s">
        <v>97</v>
      </c>
      <c r="G49" s="177" t="s">
        <v>98</v>
      </c>
      <c r="H49" s="178"/>
      <c r="I49" s="178" t="s">
        <v>99</v>
      </c>
      <c r="J49" s="178" t="s">
        <v>81</v>
      </c>
      <c r="K49" s="178" t="s">
        <v>28</v>
      </c>
      <c r="L49" s="178" t="s">
        <v>84</v>
      </c>
      <c r="M49" s="178" t="s">
        <v>85</v>
      </c>
      <c r="N49" s="510" t="s">
        <v>1566</v>
      </c>
      <c r="O49" s="510" t="s">
        <v>1567</v>
      </c>
      <c r="P49" s="178">
        <v>7</v>
      </c>
      <c r="Q49" s="178">
        <v>7</v>
      </c>
      <c r="R49" s="178">
        <v>8</v>
      </c>
      <c r="S49" s="178">
        <v>8</v>
      </c>
      <c r="T49" s="114">
        <v>6.25</v>
      </c>
      <c r="U49" s="114">
        <v>3.75</v>
      </c>
      <c r="V49" s="178">
        <v>3</v>
      </c>
      <c r="W49" s="114"/>
      <c r="X49" s="114">
        <f t="shared" si="1"/>
        <v>38</v>
      </c>
      <c r="Y49" s="114"/>
    </row>
    <row r="50" spans="1:25" s="408" customFormat="1" ht="33" customHeight="1">
      <c r="A50" s="25">
        <v>22</v>
      </c>
      <c r="B50" s="176" t="s">
        <v>213</v>
      </c>
      <c r="C50" s="176" t="s">
        <v>192</v>
      </c>
      <c r="D50" s="176" t="s">
        <v>194</v>
      </c>
      <c r="E50" s="176" t="s">
        <v>213</v>
      </c>
      <c r="F50" s="177" t="s">
        <v>103</v>
      </c>
      <c r="G50" s="177" t="s">
        <v>104</v>
      </c>
      <c r="H50" s="178" t="s">
        <v>105</v>
      </c>
      <c r="I50" s="178"/>
      <c r="J50" s="178" t="s">
        <v>81</v>
      </c>
      <c r="K50" s="178" t="s">
        <v>6</v>
      </c>
      <c r="L50" s="178" t="s">
        <v>84</v>
      </c>
      <c r="M50" s="178" t="s">
        <v>106</v>
      </c>
      <c r="N50" s="177" t="s">
        <v>1572</v>
      </c>
      <c r="O50" s="177" t="s">
        <v>1573</v>
      </c>
      <c r="P50" s="178">
        <v>6</v>
      </c>
      <c r="Q50" s="178">
        <v>7</v>
      </c>
      <c r="R50" s="178">
        <v>6</v>
      </c>
      <c r="S50" s="178">
        <v>7</v>
      </c>
      <c r="T50" s="114">
        <v>6.5</v>
      </c>
      <c r="U50" s="114">
        <v>3.75</v>
      </c>
      <c r="V50" s="178">
        <v>3</v>
      </c>
      <c r="W50" s="114"/>
      <c r="X50" s="114">
        <f t="shared" si="1"/>
        <v>36.5</v>
      </c>
      <c r="Y50" s="114"/>
    </row>
    <row r="51" spans="1:25" s="408" customFormat="1" ht="33" customHeight="1">
      <c r="A51" s="84">
        <v>28</v>
      </c>
      <c r="B51" s="443" t="s">
        <v>197</v>
      </c>
      <c r="C51" s="443" t="s">
        <v>192</v>
      </c>
      <c r="D51" s="443" t="s">
        <v>195</v>
      </c>
      <c r="E51" s="443" t="s">
        <v>219</v>
      </c>
      <c r="F51" s="445" t="s">
        <v>184</v>
      </c>
      <c r="G51" s="445" t="s">
        <v>185</v>
      </c>
      <c r="H51" s="446">
        <v>39584</v>
      </c>
      <c r="I51" s="449"/>
      <c r="J51" s="449" t="s">
        <v>186</v>
      </c>
      <c r="K51" s="449" t="s">
        <v>28</v>
      </c>
      <c r="L51" s="449" t="s">
        <v>182</v>
      </c>
      <c r="M51" s="449" t="s">
        <v>1163</v>
      </c>
      <c r="N51" s="177" t="s">
        <v>1580</v>
      </c>
      <c r="O51" s="177" t="s">
        <v>1581</v>
      </c>
      <c r="P51" s="449">
        <v>9</v>
      </c>
      <c r="Q51" s="449">
        <v>7</v>
      </c>
      <c r="R51" s="449">
        <v>8</v>
      </c>
      <c r="S51" s="449">
        <v>7</v>
      </c>
      <c r="T51" s="362">
        <v>5.5</v>
      </c>
      <c r="U51" s="362">
        <v>3.25</v>
      </c>
      <c r="V51" s="449">
        <v>3</v>
      </c>
      <c r="W51" s="362"/>
      <c r="X51" s="362">
        <f t="shared" si="1"/>
        <v>36</v>
      </c>
      <c r="Y51" s="362"/>
    </row>
    <row r="52" spans="1:25" s="451" customFormat="1" ht="33" customHeight="1" thickBot="1">
      <c r="A52" s="313">
        <v>6</v>
      </c>
      <c r="B52" s="314" t="s">
        <v>197</v>
      </c>
      <c r="C52" s="314" t="s">
        <v>192</v>
      </c>
      <c r="D52" s="314" t="s">
        <v>194</v>
      </c>
      <c r="E52" s="314" t="s">
        <v>197</v>
      </c>
      <c r="F52" s="315" t="s">
        <v>187</v>
      </c>
      <c r="G52" s="315" t="s">
        <v>83</v>
      </c>
      <c r="H52" s="316"/>
      <c r="I52" s="325">
        <v>39730</v>
      </c>
      <c r="J52" s="316" t="s">
        <v>81</v>
      </c>
      <c r="K52" s="316" t="s">
        <v>28</v>
      </c>
      <c r="L52" s="316" t="s">
        <v>84</v>
      </c>
      <c r="M52" s="316" t="s">
        <v>85</v>
      </c>
      <c r="N52" s="510" t="s">
        <v>1558</v>
      </c>
      <c r="O52" s="510" t="s">
        <v>1559</v>
      </c>
      <c r="P52" s="316">
        <v>9</v>
      </c>
      <c r="Q52" s="316">
        <v>7</v>
      </c>
      <c r="R52" s="316">
        <v>7</v>
      </c>
      <c r="S52" s="316">
        <v>7</v>
      </c>
      <c r="T52" s="318">
        <v>3</v>
      </c>
      <c r="U52" s="318">
        <v>2.75</v>
      </c>
      <c r="V52" s="316">
        <v>3</v>
      </c>
      <c r="W52" s="318"/>
      <c r="X52" s="318">
        <f t="shared" si="1"/>
        <v>29.5</v>
      </c>
      <c r="Y52" s="318"/>
    </row>
    <row r="53" spans="1:25" s="453" customFormat="1" ht="33" customHeight="1">
      <c r="A53" s="413">
        <v>74</v>
      </c>
      <c r="B53" s="417" t="s">
        <v>201</v>
      </c>
      <c r="C53" s="473" t="s">
        <v>193</v>
      </c>
      <c r="D53" s="417" t="s">
        <v>197</v>
      </c>
      <c r="E53" s="417" t="s">
        <v>220</v>
      </c>
      <c r="F53" s="474" t="s">
        <v>348</v>
      </c>
      <c r="G53" s="474" t="s">
        <v>349</v>
      </c>
      <c r="H53" s="413" t="s">
        <v>350</v>
      </c>
      <c r="I53" s="475"/>
      <c r="J53" s="413" t="s">
        <v>282</v>
      </c>
      <c r="K53" s="413" t="s">
        <v>28</v>
      </c>
      <c r="L53" s="424" t="s">
        <v>283</v>
      </c>
      <c r="M53" s="424" t="s">
        <v>338</v>
      </c>
      <c r="N53" s="140" t="s">
        <v>1414</v>
      </c>
      <c r="O53" s="140" t="s">
        <v>1415</v>
      </c>
      <c r="P53" s="413">
        <v>9</v>
      </c>
      <c r="Q53" s="413">
        <v>9</v>
      </c>
      <c r="R53" s="413">
        <v>10</v>
      </c>
      <c r="S53" s="413">
        <v>9</v>
      </c>
      <c r="T53" s="413">
        <v>7.75</v>
      </c>
      <c r="U53" s="413">
        <v>6.5</v>
      </c>
      <c r="V53" s="413">
        <v>3</v>
      </c>
      <c r="W53" s="413"/>
      <c r="X53" s="424">
        <f t="shared" si="1"/>
        <v>50</v>
      </c>
      <c r="Y53" s="424"/>
    </row>
    <row r="54" spans="1:25" s="455" customFormat="1" ht="33" customHeight="1">
      <c r="A54" s="367">
        <v>85</v>
      </c>
      <c r="B54" s="368" t="s">
        <v>193</v>
      </c>
      <c r="C54" s="387" t="s">
        <v>193</v>
      </c>
      <c r="D54" s="368" t="s">
        <v>197</v>
      </c>
      <c r="E54" s="368" t="s">
        <v>231</v>
      </c>
      <c r="F54" s="395" t="s">
        <v>379</v>
      </c>
      <c r="G54" s="395" t="s">
        <v>380</v>
      </c>
      <c r="H54" s="367"/>
      <c r="I54" s="396">
        <v>39548</v>
      </c>
      <c r="J54" s="367" t="s">
        <v>282</v>
      </c>
      <c r="K54" s="367" t="s">
        <v>6</v>
      </c>
      <c r="L54" s="370" t="s">
        <v>283</v>
      </c>
      <c r="M54" s="370" t="s">
        <v>284</v>
      </c>
      <c r="N54" s="511" t="s">
        <v>1420</v>
      </c>
      <c r="O54" s="140" t="s">
        <v>1421</v>
      </c>
      <c r="P54" s="367">
        <v>9</v>
      </c>
      <c r="Q54" s="367">
        <v>9</v>
      </c>
      <c r="R54" s="367">
        <v>8</v>
      </c>
      <c r="S54" s="367">
        <v>9</v>
      </c>
      <c r="T54" s="367">
        <v>7.5</v>
      </c>
      <c r="U54" s="367">
        <v>5.75</v>
      </c>
      <c r="V54" s="367">
        <v>3</v>
      </c>
      <c r="W54" s="367"/>
      <c r="X54" s="370">
        <f t="shared" si="1"/>
        <v>47</v>
      </c>
      <c r="Y54" s="367"/>
    </row>
    <row r="55" spans="1:25" s="455" customFormat="1" ht="33" customHeight="1">
      <c r="A55" s="367">
        <v>70</v>
      </c>
      <c r="B55" s="368" t="s">
        <v>197</v>
      </c>
      <c r="C55" s="387" t="s">
        <v>193</v>
      </c>
      <c r="D55" s="368" t="s">
        <v>197</v>
      </c>
      <c r="E55" s="368" t="s">
        <v>216</v>
      </c>
      <c r="F55" s="395" t="s">
        <v>335</v>
      </c>
      <c r="G55" s="395" t="s">
        <v>336</v>
      </c>
      <c r="H55" s="367"/>
      <c r="I55" s="367" t="s">
        <v>337</v>
      </c>
      <c r="J55" s="367" t="s">
        <v>282</v>
      </c>
      <c r="K55" s="367" t="s">
        <v>28</v>
      </c>
      <c r="L55" s="370" t="s">
        <v>283</v>
      </c>
      <c r="M55" s="370" t="s">
        <v>338</v>
      </c>
      <c r="N55" s="140" t="s">
        <v>1410</v>
      </c>
      <c r="O55" s="511" t="s">
        <v>1411</v>
      </c>
      <c r="P55" s="367">
        <v>9</v>
      </c>
      <c r="Q55" s="367">
        <v>9</v>
      </c>
      <c r="R55" s="367">
        <v>9</v>
      </c>
      <c r="S55" s="367">
        <v>8</v>
      </c>
      <c r="T55" s="367">
        <v>6.75</v>
      </c>
      <c r="U55" s="367">
        <v>6.25</v>
      </c>
      <c r="V55" s="367">
        <v>3</v>
      </c>
      <c r="W55" s="367"/>
      <c r="X55" s="370">
        <f t="shared" si="1"/>
        <v>46.5</v>
      </c>
      <c r="Y55" s="370"/>
    </row>
    <row r="56" spans="1:25" s="454" customFormat="1" ht="33" customHeight="1">
      <c r="A56" s="26">
        <v>66</v>
      </c>
      <c r="B56" s="189" t="s">
        <v>193</v>
      </c>
      <c r="C56" s="199" t="s">
        <v>193</v>
      </c>
      <c r="D56" s="189" t="s">
        <v>197</v>
      </c>
      <c r="E56" s="189" t="s">
        <v>212</v>
      </c>
      <c r="F56" s="197" t="s">
        <v>321</v>
      </c>
      <c r="G56" s="197" t="s">
        <v>322</v>
      </c>
      <c r="H56" s="25"/>
      <c r="I56" s="25" t="s">
        <v>323</v>
      </c>
      <c r="J56" s="25" t="s">
        <v>282</v>
      </c>
      <c r="K56" s="27" t="s">
        <v>42</v>
      </c>
      <c r="L56" s="115" t="s">
        <v>283</v>
      </c>
      <c r="M56" s="115" t="s">
        <v>284</v>
      </c>
      <c r="N56" s="511" t="s">
        <v>1406</v>
      </c>
      <c r="O56" s="140" t="s">
        <v>1407</v>
      </c>
      <c r="P56" s="25">
        <v>9</v>
      </c>
      <c r="Q56" s="25">
        <v>9</v>
      </c>
      <c r="R56" s="25">
        <v>10</v>
      </c>
      <c r="S56" s="25">
        <v>9</v>
      </c>
      <c r="T56" s="70">
        <v>7.5</v>
      </c>
      <c r="U56" s="70">
        <v>5.75</v>
      </c>
      <c r="V56" s="25"/>
      <c r="W56" s="70"/>
      <c r="X56" s="114">
        <f t="shared" si="1"/>
        <v>45</v>
      </c>
      <c r="Y56" s="70"/>
    </row>
    <row r="57" spans="1:25" s="454" customFormat="1" ht="33" customHeight="1">
      <c r="A57" s="26">
        <v>71</v>
      </c>
      <c r="B57" s="189" t="s">
        <v>198</v>
      </c>
      <c r="C57" s="199" t="s">
        <v>193</v>
      </c>
      <c r="D57" s="189" t="s">
        <v>196</v>
      </c>
      <c r="E57" s="189" t="s">
        <v>217</v>
      </c>
      <c r="F57" s="140" t="s">
        <v>339</v>
      </c>
      <c r="G57" s="140" t="s">
        <v>98</v>
      </c>
      <c r="H57" s="25"/>
      <c r="I57" s="200">
        <v>39689</v>
      </c>
      <c r="J57" s="115" t="s">
        <v>340</v>
      </c>
      <c r="K57" s="115" t="s">
        <v>341</v>
      </c>
      <c r="L57" s="115" t="s">
        <v>277</v>
      </c>
      <c r="M57" s="115" t="s">
        <v>342</v>
      </c>
      <c r="N57" s="140" t="s">
        <v>1412</v>
      </c>
      <c r="O57" s="511" t="s">
        <v>1412</v>
      </c>
      <c r="P57" s="115">
        <v>9</v>
      </c>
      <c r="Q57" s="115">
        <v>9</v>
      </c>
      <c r="R57" s="115">
        <v>9</v>
      </c>
      <c r="S57" s="115">
        <v>8</v>
      </c>
      <c r="T57" s="70">
        <v>7</v>
      </c>
      <c r="U57" s="70">
        <v>5</v>
      </c>
      <c r="V57" s="115">
        <v>3</v>
      </c>
      <c r="W57" s="70"/>
      <c r="X57" s="114">
        <f t="shared" si="1"/>
        <v>44.5</v>
      </c>
      <c r="Y57" s="70"/>
    </row>
    <row r="58" spans="1:25" s="454" customFormat="1" ht="33" customHeight="1">
      <c r="A58" s="26">
        <v>77</v>
      </c>
      <c r="B58" s="189" t="s">
        <v>204</v>
      </c>
      <c r="C58" s="199" t="s">
        <v>193</v>
      </c>
      <c r="D58" s="189" t="s">
        <v>197</v>
      </c>
      <c r="E58" s="189" t="s">
        <v>223</v>
      </c>
      <c r="F58" s="197" t="s">
        <v>357</v>
      </c>
      <c r="G58" s="197" t="s">
        <v>358</v>
      </c>
      <c r="H58" s="25"/>
      <c r="I58" s="236">
        <v>39480</v>
      </c>
      <c r="J58" s="25" t="s">
        <v>282</v>
      </c>
      <c r="K58" s="25" t="s">
        <v>28</v>
      </c>
      <c r="L58" s="115" t="s">
        <v>283</v>
      </c>
      <c r="M58" s="115" t="s">
        <v>338</v>
      </c>
      <c r="N58" s="140" t="s">
        <v>1416</v>
      </c>
      <c r="O58" s="140" t="s">
        <v>1417</v>
      </c>
      <c r="P58" s="25">
        <v>9</v>
      </c>
      <c r="Q58" s="25">
        <v>9</v>
      </c>
      <c r="R58" s="25">
        <v>10</v>
      </c>
      <c r="S58" s="25">
        <v>9</v>
      </c>
      <c r="T58" s="70">
        <v>4.25</v>
      </c>
      <c r="U58" s="70">
        <v>6.75</v>
      </c>
      <c r="V58" s="25">
        <v>3</v>
      </c>
      <c r="W58" s="70"/>
      <c r="X58" s="114">
        <f t="shared" si="1"/>
        <v>43.5</v>
      </c>
      <c r="Y58" s="70"/>
    </row>
    <row r="59" spans="1:25" s="454" customFormat="1" ht="33" customHeight="1">
      <c r="A59" s="26">
        <v>72</v>
      </c>
      <c r="B59" s="189" t="s">
        <v>199</v>
      </c>
      <c r="C59" s="199" t="s">
        <v>193</v>
      </c>
      <c r="D59" s="189" t="s">
        <v>196</v>
      </c>
      <c r="E59" s="189" t="s">
        <v>218</v>
      </c>
      <c r="F59" s="140" t="s">
        <v>343</v>
      </c>
      <c r="G59" s="140" t="s">
        <v>98</v>
      </c>
      <c r="H59" s="25"/>
      <c r="I59" s="200">
        <v>39562</v>
      </c>
      <c r="J59" s="115" t="s">
        <v>275</v>
      </c>
      <c r="K59" s="115" t="s">
        <v>49</v>
      </c>
      <c r="L59" s="115" t="s">
        <v>277</v>
      </c>
      <c r="M59" s="115" t="s">
        <v>344</v>
      </c>
      <c r="N59" s="140"/>
      <c r="O59" s="140" t="s">
        <v>1413</v>
      </c>
      <c r="P59" s="115">
        <v>10</v>
      </c>
      <c r="Q59" s="115">
        <v>10</v>
      </c>
      <c r="R59" s="115">
        <v>9</v>
      </c>
      <c r="S59" s="115">
        <v>9</v>
      </c>
      <c r="T59" s="70">
        <v>6.5</v>
      </c>
      <c r="U59" s="70">
        <v>3.75</v>
      </c>
      <c r="V59" s="115">
        <v>3</v>
      </c>
      <c r="W59" s="70"/>
      <c r="X59" s="114">
        <f t="shared" si="1"/>
        <v>42.5</v>
      </c>
      <c r="Y59" s="70"/>
    </row>
    <row r="60" spans="1:25" s="454" customFormat="1" ht="33" customHeight="1">
      <c r="A60" s="26">
        <v>79</v>
      </c>
      <c r="B60" s="189" t="s">
        <v>206</v>
      </c>
      <c r="C60" s="199" t="s">
        <v>193</v>
      </c>
      <c r="D60" s="189" t="s">
        <v>196</v>
      </c>
      <c r="E60" s="189" t="s">
        <v>225</v>
      </c>
      <c r="F60" s="140" t="s">
        <v>362</v>
      </c>
      <c r="G60" s="140" t="s">
        <v>363</v>
      </c>
      <c r="H60" s="25"/>
      <c r="I60" s="200">
        <v>39735</v>
      </c>
      <c r="J60" s="115" t="s">
        <v>364</v>
      </c>
      <c r="K60" s="115" t="s">
        <v>49</v>
      </c>
      <c r="L60" s="115" t="s">
        <v>277</v>
      </c>
      <c r="M60" s="115" t="s">
        <v>365</v>
      </c>
      <c r="N60" s="140" t="s">
        <v>1418</v>
      </c>
      <c r="O60" s="140" t="s">
        <v>1419</v>
      </c>
      <c r="P60" s="115">
        <v>5</v>
      </c>
      <c r="Q60" s="115">
        <v>8</v>
      </c>
      <c r="R60" s="115">
        <v>7</v>
      </c>
      <c r="S60" s="115">
        <v>8</v>
      </c>
      <c r="T60" s="70">
        <v>5.75</v>
      </c>
      <c r="U60" s="70">
        <v>6.5</v>
      </c>
      <c r="V60" s="115">
        <v>3</v>
      </c>
      <c r="W60" s="70"/>
      <c r="X60" s="114">
        <f t="shared" si="1"/>
        <v>41.5</v>
      </c>
      <c r="Y60" s="70"/>
    </row>
    <row r="61" spans="1:25" s="454" customFormat="1" ht="33" customHeight="1">
      <c r="A61" s="26">
        <v>53</v>
      </c>
      <c r="B61" s="189" t="s">
        <v>199</v>
      </c>
      <c r="C61" s="199" t="s">
        <v>193</v>
      </c>
      <c r="D61" s="189" t="s">
        <v>197</v>
      </c>
      <c r="E61" s="189" t="s">
        <v>199</v>
      </c>
      <c r="F61" s="197" t="s">
        <v>279</v>
      </c>
      <c r="G61" s="197" t="s">
        <v>280</v>
      </c>
      <c r="H61" s="213" t="s">
        <v>281</v>
      </c>
      <c r="I61" s="25"/>
      <c r="J61" s="25" t="s">
        <v>282</v>
      </c>
      <c r="K61" s="25" t="s">
        <v>28</v>
      </c>
      <c r="L61" s="115" t="s">
        <v>283</v>
      </c>
      <c r="M61" s="115" t="s">
        <v>284</v>
      </c>
      <c r="N61" s="140" t="s">
        <v>1399</v>
      </c>
      <c r="O61" s="140" t="s">
        <v>1400</v>
      </c>
      <c r="P61" s="25">
        <v>7</v>
      </c>
      <c r="Q61" s="25">
        <v>7</v>
      </c>
      <c r="R61" s="25">
        <v>7</v>
      </c>
      <c r="S61" s="25">
        <v>7</v>
      </c>
      <c r="T61" s="70">
        <v>6.25</v>
      </c>
      <c r="U61" s="70">
        <v>5.25</v>
      </c>
      <c r="V61" s="25">
        <v>3</v>
      </c>
      <c r="W61" s="70"/>
      <c r="X61" s="114">
        <f t="shared" si="1"/>
        <v>40</v>
      </c>
      <c r="Y61" s="70"/>
    </row>
    <row r="62" spans="1:25" s="454" customFormat="1" ht="33" customHeight="1">
      <c r="A62" s="26">
        <v>56</v>
      </c>
      <c r="B62" s="189" t="s">
        <v>202</v>
      </c>
      <c r="C62" s="199" t="s">
        <v>193</v>
      </c>
      <c r="D62" s="189" t="s">
        <v>197</v>
      </c>
      <c r="E62" s="189" t="s">
        <v>202</v>
      </c>
      <c r="F62" s="197" t="s">
        <v>187</v>
      </c>
      <c r="G62" s="197" t="s">
        <v>83</v>
      </c>
      <c r="H62" s="25"/>
      <c r="I62" s="213">
        <v>39575</v>
      </c>
      <c r="J62" s="25" t="s">
        <v>282</v>
      </c>
      <c r="K62" s="25" t="s">
        <v>28</v>
      </c>
      <c r="L62" s="115" t="s">
        <v>283</v>
      </c>
      <c r="M62" s="115" t="s">
        <v>284</v>
      </c>
      <c r="N62" s="140"/>
      <c r="O62" s="140" t="s">
        <v>1403</v>
      </c>
      <c r="P62" s="25">
        <v>7</v>
      </c>
      <c r="Q62" s="25">
        <v>7</v>
      </c>
      <c r="R62" s="25">
        <v>9</v>
      </c>
      <c r="S62" s="25">
        <v>7</v>
      </c>
      <c r="T62" s="70">
        <v>5.5</v>
      </c>
      <c r="U62" s="70">
        <v>5.5</v>
      </c>
      <c r="V62" s="25">
        <v>3</v>
      </c>
      <c r="W62" s="70"/>
      <c r="X62" s="114">
        <f t="shared" si="1"/>
        <v>40</v>
      </c>
      <c r="Y62" s="70"/>
    </row>
    <row r="63" spans="1:25" s="454" customFormat="1" ht="33" customHeight="1">
      <c r="A63" s="26">
        <v>63</v>
      </c>
      <c r="B63" s="189" t="s">
        <v>209</v>
      </c>
      <c r="C63" s="199" t="s">
        <v>193</v>
      </c>
      <c r="D63" s="189" t="s">
        <v>197</v>
      </c>
      <c r="E63" s="189" t="s">
        <v>209</v>
      </c>
      <c r="F63" s="197" t="s">
        <v>313</v>
      </c>
      <c r="G63" s="197" t="s">
        <v>314</v>
      </c>
      <c r="H63" s="25"/>
      <c r="I63" s="213">
        <v>39545</v>
      </c>
      <c r="J63" s="25" t="s">
        <v>282</v>
      </c>
      <c r="K63" s="25" t="s">
        <v>28</v>
      </c>
      <c r="L63" s="115" t="s">
        <v>283</v>
      </c>
      <c r="M63" s="115" t="s">
        <v>288</v>
      </c>
      <c r="N63" s="140" t="s">
        <v>1404</v>
      </c>
      <c r="O63" s="140" t="s">
        <v>1405</v>
      </c>
      <c r="P63" s="25">
        <v>8</v>
      </c>
      <c r="Q63" s="25">
        <v>8</v>
      </c>
      <c r="R63" s="25">
        <v>7</v>
      </c>
      <c r="S63" s="25">
        <v>7</v>
      </c>
      <c r="T63" s="70">
        <v>4.75</v>
      </c>
      <c r="U63" s="70">
        <v>5.5</v>
      </c>
      <c r="V63" s="25">
        <v>3</v>
      </c>
      <c r="W63" s="70"/>
      <c r="X63" s="114">
        <f t="shared" si="1"/>
        <v>38.5</v>
      </c>
      <c r="Y63" s="70"/>
    </row>
    <row r="64" spans="1:25" s="454" customFormat="1" ht="33" customHeight="1">
      <c r="A64" s="26">
        <v>52</v>
      </c>
      <c r="B64" s="189" t="s">
        <v>198</v>
      </c>
      <c r="C64" s="199" t="s">
        <v>193</v>
      </c>
      <c r="D64" s="189" t="s">
        <v>196</v>
      </c>
      <c r="E64" s="189" t="s">
        <v>198</v>
      </c>
      <c r="F64" s="140" t="s">
        <v>179</v>
      </c>
      <c r="G64" s="140" t="s">
        <v>274</v>
      </c>
      <c r="H64" s="200">
        <v>39539</v>
      </c>
      <c r="I64" s="25"/>
      <c r="J64" s="115" t="s">
        <v>275</v>
      </c>
      <c r="K64" s="115" t="s">
        <v>276</v>
      </c>
      <c r="L64" s="115" t="s">
        <v>277</v>
      </c>
      <c r="M64" s="115" t="s">
        <v>278</v>
      </c>
      <c r="N64" s="140" t="s">
        <v>1397</v>
      </c>
      <c r="O64" s="140" t="s">
        <v>1398</v>
      </c>
      <c r="P64" s="115">
        <v>9</v>
      </c>
      <c r="Q64" s="115">
        <v>8</v>
      </c>
      <c r="R64" s="115">
        <v>6</v>
      </c>
      <c r="S64" s="115">
        <v>7</v>
      </c>
      <c r="T64" s="70">
        <v>6.25</v>
      </c>
      <c r="U64" s="70">
        <v>3.5</v>
      </c>
      <c r="V64" s="115">
        <v>3</v>
      </c>
      <c r="W64" s="70"/>
      <c r="X64" s="114">
        <f t="shared" si="1"/>
        <v>37.5</v>
      </c>
      <c r="Y64" s="70"/>
    </row>
    <row r="65" spans="1:25" s="454" customFormat="1" ht="33" customHeight="1">
      <c r="A65" s="26">
        <v>68</v>
      </c>
      <c r="B65" s="189" t="s">
        <v>195</v>
      </c>
      <c r="C65" s="199" t="s">
        <v>193</v>
      </c>
      <c r="D65" s="189" t="s">
        <v>196</v>
      </c>
      <c r="E65" s="189" t="s">
        <v>214</v>
      </c>
      <c r="F65" s="140" t="s">
        <v>330</v>
      </c>
      <c r="G65" s="140" t="s">
        <v>331</v>
      </c>
      <c r="H65" s="200">
        <v>39765</v>
      </c>
      <c r="I65" s="25"/>
      <c r="J65" s="115" t="s">
        <v>275</v>
      </c>
      <c r="K65" s="115" t="s">
        <v>276</v>
      </c>
      <c r="L65" s="115" t="s">
        <v>277</v>
      </c>
      <c r="M65" s="115" t="s">
        <v>278</v>
      </c>
      <c r="N65" s="140" t="s">
        <v>1408</v>
      </c>
      <c r="O65" s="140" t="s">
        <v>1409</v>
      </c>
      <c r="P65" s="115">
        <v>9</v>
      </c>
      <c r="Q65" s="115">
        <v>8</v>
      </c>
      <c r="R65" s="115">
        <v>9</v>
      </c>
      <c r="S65" s="115">
        <v>8</v>
      </c>
      <c r="T65" s="70">
        <v>5.75</v>
      </c>
      <c r="U65" s="70">
        <v>2.5</v>
      </c>
      <c r="V65" s="115">
        <v>3</v>
      </c>
      <c r="W65" s="70"/>
      <c r="X65" s="114">
        <f t="shared" si="1"/>
        <v>36.5</v>
      </c>
      <c r="Y65" s="70"/>
    </row>
    <row r="66" spans="1:25" s="454" customFormat="1" ht="33" customHeight="1">
      <c r="A66" s="26">
        <v>102</v>
      </c>
      <c r="B66" s="176" t="s">
        <v>210</v>
      </c>
      <c r="C66" s="243" t="s">
        <v>193</v>
      </c>
      <c r="D66" s="176" t="s">
        <v>197</v>
      </c>
      <c r="E66" s="176" t="s">
        <v>437</v>
      </c>
      <c r="F66" s="244" t="s">
        <v>438</v>
      </c>
      <c r="G66" s="244" t="s">
        <v>439</v>
      </c>
      <c r="H66" s="26"/>
      <c r="I66" s="26" t="s">
        <v>440</v>
      </c>
      <c r="J66" s="26" t="s">
        <v>282</v>
      </c>
      <c r="K66" s="26" t="s">
        <v>28</v>
      </c>
      <c r="L66" s="178" t="s">
        <v>283</v>
      </c>
      <c r="M66" s="178" t="s">
        <v>288</v>
      </c>
      <c r="N66" s="140" t="s">
        <v>1426</v>
      </c>
      <c r="O66" s="140" t="s">
        <v>1427</v>
      </c>
      <c r="P66" s="26">
        <v>9</v>
      </c>
      <c r="Q66" s="26">
        <v>9</v>
      </c>
      <c r="R66" s="26">
        <v>10</v>
      </c>
      <c r="S66" s="26">
        <v>9</v>
      </c>
      <c r="T66" s="26">
        <v>5</v>
      </c>
      <c r="U66" s="26">
        <v>2.5</v>
      </c>
      <c r="V66" s="26">
        <v>3</v>
      </c>
      <c r="W66" s="70"/>
      <c r="X66" s="114">
        <f t="shared" si="1"/>
        <v>36.5</v>
      </c>
      <c r="Y66" s="70"/>
    </row>
    <row r="67" spans="1:25" s="454" customFormat="1" ht="33" customHeight="1">
      <c r="A67" s="26">
        <v>54</v>
      </c>
      <c r="B67" s="189" t="s">
        <v>200</v>
      </c>
      <c r="C67" s="199" t="s">
        <v>193</v>
      </c>
      <c r="D67" s="189" t="s">
        <v>197</v>
      </c>
      <c r="E67" s="189" t="s">
        <v>200</v>
      </c>
      <c r="F67" s="197" t="s">
        <v>285</v>
      </c>
      <c r="G67" s="197" t="s">
        <v>286</v>
      </c>
      <c r="H67" s="25" t="s">
        <v>287</v>
      </c>
      <c r="I67" s="213"/>
      <c r="J67" s="25" t="s">
        <v>282</v>
      </c>
      <c r="K67" s="25" t="s">
        <v>28</v>
      </c>
      <c r="L67" s="115" t="s">
        <v>283</v>
      </c>
      <c r="M67" s="115" t="s">
        <v>288</v>
      </c>
      <c r="N67" s="140" t="s">
        <v>1401</v>
      </c>
      <c r="O67" s="140" t="s">
        <v>1402</v>
      </c>
      <c r="P67" s="25">
        <v>8</v>
      </c>
      <c r="Q67" s="25">
        <v>8</v>
      </c>
      <c r="R67" s="25">
        <v>9</v>
      </c>
      <c r="S67" s="25">
        <v>8</v>
      </c>
      <c r="T67" s="70">
        <v>4.25</v>
      </c>
      <c r="U67" s="70">
        <v>4</v>
      </c>
      <c r="V67" s="25">
        <v>3</v>
      </c>
      <c r="W67" s="70"/>
      <c r="X67" s="114">
        <f t="shared" si="1"/>
        <v>36</v>
      </c>
      <c r="Y67" s="70"/>
    </row>
    <row r="68" spans="1:25" s="454" customFormat="1" ht="33" customHeight="1">
      <c r="A68" s="26">
        <v>99</v>
      </c>
      <c r="B68" s="189" t="s">
        <v>207</v>
      </c>
      <c r="C68" s="199" t="s">
        <v>193</v>
      </c>
      <c r="D68" s="189" t="s">
        <v>197</v>
      </c>
      <c r="E68" s="189" t="s">
        <v>427</v>
      </c>
      <c r="F68" s="197" t="s">
        <v>428</v>
      </c>
      <c r="G68" s="197" t="s">
        <v>429</v>
      </c>
      <c r="H68" s="213">
        <v>39700</v>
      </c>
      <c r="I68" s="25"/>
      <c r="J68" s="25" t="s">
        <v>282</v>
      </c>
      <c r="K68" s="25" t="s">
        <v>6</v>
      </c>
      <c r="L68" s="115" t="s">
        <v>283</v>
      </c>
      <c r="M68" s="115" t="s">
        <v>284</v>
      </c>
      <c r="N68" s="140" t="s">
        <v>1424</v>
      </c>
      <c r="O68" s="140" t="s">
        <v>1425</v>
      </c>
      <c r="P68" s="25">
        <v>6</v>
      </c>
      <c r="Q68" s="25">
        <v>7</v>
      </c>
      <c r="R68" s="25">
        <v>7</v>
      </c>
      <c r="S68" s="25">
        <v>6</v>
      </c>
      <c r="T68" s="70">
        <v>6</v>
      </c>
      <c r="U68" s="70">
        <v>4</v>
      </c>
      <c r="V68" s="25">
        <v>3</v>
      </c>
      <c r="W68" s="70"/>
      <c r="X68" s="114">
        <f t="shared" si="1"/>
        <v>36</v>
      </c>
      <c r="Y68" s="70"/>
    </row>
    <row r="69" spans="1:25" s="450" customFormat="1" ht="33" customHeight="1" thickBot="1">
      <c r="A69" s="319">
        <v>92</v>
      </c>
      <c r="B69" s="328" t="s">
        <v>200</v>
      </c>
      <c r="C69" s="329" t="s">
        <v>193</v>
      </c>
      <c r="D69" s="328" t="s">
        <v>196</v>
      </c>
      <c r="E69" s="328" t="s">
        <v>397</v>
      </c>
      <c r="F69" s="348" t="s">
        <v>398</v>
      </c>
      <c r="G69" s="348" t="s">
        <v>399</v>
      </c>
      <c r="H69" s="313"/>
      <c r="I69" s="364">
        <v>39756</v>
      </c>
      <c r="J69" s="334" t="s">
        <v>275</v>
      </c>
      <c r="K69" s="334" t="s">
        <v>251</v>
      </c>
      <c r="L69" s="334" t="s">
        <v>277</v>
      </c>
      <c r="M69" s="334" t="s">
        <v>344</v>
      </c>
      <c r="N69" s="140" t="s">
        <v>1422</v>
      </c>
      <c r="O69" s="140" t="s">
        <v>1423</v>
      </c>
      <c r="P69" s="334">
        <v>9</v>
      </c>
      <c r="Q69" s="334">
        <v>7</v>
      </c>
      <c r="R69" s="334">
        <v>8</v>
      </c>
      <c r="S69" s="334">
        <v>9</v>
      </c>
      <c r="T69" s="331">
        <v>1</v>
      </c>
      <c r="U69" s="331">
        <v>2</v>
      </c>
      <c r="V69" s="334">
        <v>3</v>
      </c>
      <c r="W69" s="331"/>
      <c r="X69" s="318">
        <f t="shared" si="1"/>
        <v>25.5</v>
      </c>
      <c r="Y69" s="331"/>
    </row>
    <row r="70" spans="1:25" s="452" customFormat="1" ht="33" customHeight="1">
      <c r="A70" s="413">
        <v>93</v>
      </c>
      <c r="B70" s="417" t="s">
        <v>201</v>
      </c>
      <c r="C70" s="473" t="s">
        <v>193</v>
      </c>
      <c r="D70" s="417" t="s">
        <v>198</v>
      </c>
      <c r="E70" s="417" t="s">
        <v>400</v>
      </c>
      <c r="F70" s="422" t="s">
        <v>25</v>
      </c>
      <c r="G70" s="422" t="s">
        <v>399</v>
      </c>
      <c r="H70" s="424"/>
      <c r="I70" s="476">
        <v>39481</v>
      </c>
      <c r="J70" s="424" t="s">
        <v>401</v>
      </c>
      <c r="K70" s="424" t="s">
        <v>28</v>
      </c>
      <c r="L70" s="424" t="s">
        <v>292</v>
      </c>
      <c r="M70" s="424" t="s">
        <v>402</v>
      </c>
      <c r="N70" s="140" t="s">
        <v>1391</v>
      </c>
      <c r="O70" s="140" t="s">
        <v>1392</v>
      </c>
      <c r="P70" s="424">
        <v>9</v>
      </c>
      <c r="Q70" s="424">
        <v>9</v>
      </c>
      <c r="R70" s="424">
        <v>10</v>
      </c>
      <c r="S70" s="424">
        <v>9</v>
      </c>
      <c r="T70" s="424">
        <v>9</v>
      </c>
      <c r="U70" s="424">
        <v>6.75</v>
      </c>
      <c r="V70" s="424">
        <v>3</v>
      </c>
      <c r="W70" s="424"/>
      <c r="X70" s="424">
        <f t="shared" si="1"/>
        <v>53</v>
      </c>
      <c r="Y70" s="424"/>
    </row>
    <row r="71" spans="1:25" s="454" customFormat="1" ht="33" customHeight="1">
      <c r="A71" s="367">
        <v>95</v>
      </c>
      <c r="B71" s="368" t="s">
        <v>203</v>
      </c>
      <c r="C71" s="387" t="s">
        <v>193</v>
      </c>
      <c r="D71" s="368" t="s">
        <v>199</v>
      </c>
      <c r="E71" s="368" t="s">
        <v>408</v>
      </c>
      <c r="F71" s="369" t="s">
        <v>409</v>
      </c>
      <c r="G71" s="369" t="s">
        <v>410</v>
      </c>
      <c r="H71" s="370"/>
      <c r="I71" s="370" t="s">
        <v>411</v>
      </c>
      <c r="J71" s="370" t="s">
        <v>412</v>
      </c>
      <c r="K71" s="370" t="s">
        <v>14</v>
      </c>
      <c r="L71" s="370" t="s">
        <v>406</v>
      </c>
      <c r="M71" s="370" t="s">
        <v>413</v>
      </c>
      <c r="N71" s="140" t="s">
        <v>1389</v>
      </c>
      <c r="O71" s="140" t="s">
        <v>1390</v>
      </c>
      <c r="P71" s="370">
        <v>10</v>
      </c>
      <c r="Q71" s="370">
        <v>9</v>
      </c>
      <c r="R71" s="370">
        <v>9</v>
      </c>
      <c r="S71" s="370">
        <v>9</v>
      </c>
      <c r="T71" s="370">
        <v>8.5</v>
      </c>
      <c r="U71" s="370">
        <v>5</v>
      </c>
      <c r="V71" s="370">
        <v>3</v>
      </c>
      <c r="W71" s="370"/>
      <c r="X71" s="370">
        <f t="shared" si="1"/>
        <v>48.5</v>
      </c>
      <c r="Y71" s="370"/>
    </row>
    <row r="72" spans="1:25" s="454" customFormat="1" ht="33" customHeight="1">
      <c r="A72" s="367">
        <v>87</v>
      </c>
      <c r="B72" s="368" t="s">
        <v>195</v>
      </c>
      <c r="C72" s="387" t="s">
        <v>193</v>
      </c>
      <c r="D72" s="368" t="s">
        <v>198</v>
      </c>
      <c r="E72" s="368" t="s">
        <v>233</v>
      </c>
      <c r="F72" s="369" t="s">
        <v>289</v>
      </c>
      <c r="G72" s="369" t="s">
        <v>384</v>
      </c>
      <c r="H72" s="370"/>
      <c r="I72" s="388">
        <v>39808</v>
      </c>
      <c r="J72" s="370" t="s">
        <v>291</v>
      </c>
      <c r="K72" s="370" t="s">
        <v>28</v>
      </c>
      <c r="L72" s="370" t="s">
        <v>292</v>
      </c>
      <c r="M72" s="370" t="s">
        <v>293</v>
      </c>
      <c r="N72" s="140" t="s">
        <v>1387</v>
      </c>
      <c r="O72" s="140" t="s">
        <v>1388</v>
      </c>
      <c r="P72" s="370">
        <v>9</v>
      </c>
      <c r="Q72" s="370">
        <v>8</v>
      </c>
      <c r="R72" s="370">
        <v>9</v>
      </c>
      <c r="S72" s="370">
        <v>9</v>
      </c>
      <c r="T72" s="370">
        <v>6.75</v>
      </c>
      <c r="U72" s="370">
        <v>7</v>
      </c>
      <c r="V72" s="370">
        <v>3</v>
      </c>
      <c r="W72" s="370"/>
      <c r="X72" s="370">
        <f t="shared" si="1"/>
        <v>48</v>
      </c>
      <c r="Y72" s="370"/>
    </row>
    <row r="73" spans="1:25" s="456" customFormat="1" ht="33" customHeight="1">
      <c r="A73" s="367">
        <v>59</v>
      </c>
      <c r="B73" s="368" t="s">
        <v>205</v>
      </c>
      <c r="C73" s="387" t="s">
        <v>193</v>
      </c>
      <c r="D73" s="368" t="s">
        <v>198</v>
      </c>
      <c r="E73" s="368" t="s">
        <v>205</v>
      </c>
      <c r="F73" s="369" t="s">
        <v>300</v>
      </c>
      <c r="G73" s="369" t="s">
        <v>55</v>
      </c>
      <c r="H73" s="370"/>
      <c r="I73" s="388">
        <v>39098</v>
      </c>
      <c r="J73" s="370" t="s">
        <v>291</v>
      </c>
      <c r="K73" s="370" t="s">
        <v>301</v>
      </c>
      <c r="L73" s="370" t="s">
        <v>292</v>
      </c>
      <c r="M73" s="370" t="s">
        <v>302</v>
      </c>
      <c r="N73" s="140" t="s">
        <v>1365</v>
      </c>
      <c r="O73" s="140" t="s">
        <v>1366</v>
      </c>
      <c r="P73" s="370">
        <v>9</v>
      </c>
      <c r="Q73" s="370">
        <v>8</v>
      </c>
      <c r="R73" s="370">
        <v>9</v>
      </c>
      <c r="S73" s="370">
        <v>9</v>
      </c>
      <c r="T73" s="370">
        <v>6.5</v>
      </c>
      <c r="U73" s="370">
        <v>7</v>
      </c>
      <c r="V73" s="370">
        <v>3</v>
      </c>
      <c r="W73" s="370"/>
      <c r="X73" s="370">
        <f t="shared" si="1"/>
        <v>47.5</v>
      </c>
      <c r="Y73" s="367"/>
    </row>
    <row r="74" spans="1:25" s="454" customFormat="1" ht="33" customHeight="1">
      <c r="A74" s="26">
        <v>80</v>
      </c>
      <c r="B74" s="189" t="s">
        <v>207</v>
      </c>
      <c r="C74" s="199" t="s">
        <v>193</v>
      </c>
      <c r="D74" s="189" t="s">
        <v>200</v>
      </c>
      <c r="E74" s="189" t="s">
        <v>226</v>
      </c>
      <c r="F74" s="197" t="s">
        <v>366</v>
      </c>
      <c r="G74" s="197" t="s">
        <v>367</v>
      </c>
      <c r="H74" s="25"/>
      <c r="I74" s="213" t="s">
        <v>368</v>
      </c>
      <c r="J74" s="115" t="s">
        <v>263</v>
      </c>
      <c r="K74" s="25" t="s">
        <v>14</v>
      </c>
      <c r="L74" s="115" t="s">
        <v>265</v>
      </c>
      <c r="M74" s="115" t="s">
        <v>266</v>
      </c>
      <c r="N74" s="140" t="s">
        <v>1377</v>
      </c>
      <c r="O74" s="140" t="s">
        <v>1378</v>
      </c>
      <c r="P74" s="25">
        <v>9</v>
      </c>
      <c r="Q74" s="25">
        <v>9</v>
      </c>
      <c r="R74" s="25">
        <v>8</v>
      </c>
      <c r="S74" s="25">
        <v>9</v>
      </c>
      <c r="T74" s="70">
        <v>5</v>
      </c>
      <c r="U74" s="70">
        <v>7</v>
      </c>
      <c r="V74" s="25">
        <v>3</v>
      </c>
      <c r="W74" s="70"/>
      <c r="X74" s="114">
        <f t="shared" si="1"/>
        <v>44.5</v>
      </c>
      <c r="Y74" s="70"/>
    </row>
    <row r="75" spans="1:25" s="454" customFormat="1" ht="33" customHeight="1">
      <c r="A75" s="26">
        <v>84</v>
      </c>
      <c r="B75" s="189" t="s">
        <v>192</v>
      </c>
      <c r="C75" s="199" t="s">
        <v>193</v>
      </c>
      <c r="D75" s="189" t="s">
        <v>200</v>
      </c>
      <c r="E75" s="189" t="s">
        <v>230</v>
      </c>
      <c r="F75" s="197" t="s">
        <v>377</v>
      </c>
      <c r="G75" s="197" t="s">
        <v>378</v>
      </c>
      <c r="H75" s="213" t="s">
        <v>320</v>
      </c>
      <c r="I75" s="25"/>
      <c r="J75" s="115" t="s">
        <v>263</v>
      </c>
      <c r="K75" s="25" t="s">
        <v>14</v>
      </c>
      <c r="L75" s="115" t="s">
        <v>265</v>
      </c>
      <c r="M75" s="115" t="s">
        <v>266</v>
      </c>
      <c r="N75" s="140" t="s">
        <v>1383</v>
      </c>
      <c r="O75" s="140" t="s">
        <v>1384</v>
      </c>
      <c r="P75" s="25">
        <v>9</v>
      </c>
      <c r="Q75" s="25">
        <v>9</v>
      </c>
      <c r="R75" s="25">
        <v>9</v>
      </c>
      <c r="S75" s="25">
        <v>9</v>
      </c>
      <c r="T75" s="70">
        <v>6</v>
      </c>
      <c r="U75" s="70">
        <v>5.5</v>
      </c>
      <c r="V75" s="25">
        <v>3</v>
      </c>
      <c r="W75" s="70"/>
      <c r="X75" s="114">
        <f t="shared" si="1"/>
        <v>44</v>
      </c>
      <c r="Y75" s="70"/>
    </row>
    <row r="76" spans="1:25" s="454" customFormat="1" ht="33" customHeight="1">
      <c r="A76" s="26">
        <v>62</v>
      </c>
      <c r="B76" s="189" t="s">
        <v>208</v>
      </c>
      <c r="C76" s="199" t="s">
        <v>193</v>
      </c>
      <c r="D76" s="189" t="s">
        <v>200</v>
      </c>
      <c r="E76" s="189" t="s">
        <v>208</v>
      </c>
      <c r="F76" s="197" t="s">
        <v>311</v>
      </c>
      <c r="G76" s="197" t="s">
        <v>90</v>
      </c>
      <c r="H76" s="213" t="s">
        <v>312</v>
      </c>
      <c r="I76" s="25"/>
      <c r="J76" s="115" t="s">
        <v>263</v>
      </c>
      <c r="K76" s="25" t="s">
        <v>14</v>
      </c>
      <c r="L76" s="115" t="s">
        <v>265</v>
      </c>
      <c r="M76" s="115" t="s">
        <v>266</v>
      </c>
      <c r="N76" s="140" t="s">
        <v>1369</v>
      </c>
      <c r="O76" s="140" t="s">
        <v>1370</v>
      </c>
      <c r="P76" s="25">
        <v>9</v>
      </c>
      <c r="Q76" s="25">
        <v>7</v>
      </c>
      <c r="R76" s="25">
        <v>7</v>
      </c>
      <c r="S76" s="25">
        <v>8</v>
      </c>
      <c r="T76" s="70">
        <v>7.75</v>
      </c>
      <c r="U76" s="70">
        <v>4.75</v>
      </c>
      <c r="V76" s="25">
        <v>3</v>
      </c>
      <c r="W76" s="70"/>
      <c r="X76" s="114">
        <f t="shared" si="1"/>
        <v>43.5</v>
      </c>
      <c r="Y76" s="70"/>
    </row>
    <row r="77" spans="1:25" s="454" customFormat="1" ht="33" customHeight="1">
      <c r="A77" s="26">
        <v>94</v>
      </c>
      <c r="B77" s="189" t="s">
        <v>202</v>
      </c>
      <c r="C77" s="199" t="s">
        <v>193</v>
      </c>
      <c r="D77" s="189" t="s">
        <v>199</v>
      </c>
      <c r="E77" s="189" t="s">
        <v>403</v>
      </c>
      <c r="F77" s="140" t="s">
        <v>404</v>
      </c>
      <c r="G77" s="140" t="s">
        <v>399</v>
      </c>
      <c r="H77" s="115"/>
      <c r="I77" s="200">
        <v>39479</v>
      </c>
      <c r="J77" s="115" t="s">
        <v>405</v>
      </c>
      <c r="K77" s="115" t="s">
        <v>14</v>
      </c>
      <c r="L77" s="115" t="s">
        <v>406</v>
      </c>
      <c r="M77" s="115" t="s">
        <v>407</v>
      </c>
      <c r="N77" s="140" t="s">
        <v>1393</v>
      </c>
      <c r="O77" s="140" t="s">
        <v>1394</v>
      </c>
      <c r="P77" s="115">
        <v>7</v>
      </c>
      <c r="Q77" s="115">
        <v>7</v>
      </c>
      <c r="R77" s="115">
        <v>9</v>
      </c>
      <c r="S77" s="115">
        <v>8</v>
      </c>
      <c r="T77" s="114">
        <v>8.5</v>
      </c>
      <c r="U77" s="114">
        <v>4</v>
      </c>
      <c r="V77" s="115">
        <v>3</v>
      </c>
      <c r="W77" s="114"/>
      <c r="X77" s="114">
        <f t="shared" si="1"/>
        <v>43.5</v>
      </c>
      <c r="Y77" s="114"/>
    </row>
    <row r="78" spans="1:25" s="454" customFormat="1" ht="33" customHeight="1">
      <c r="A78" s="26">
        <v>86</v>
      </c>
      <c r="B78" s="189" t="s">
        <v>194</v>
      </c>
      <c r="C78" s="199" t="s">
        <v>193</v>
      </c>
      <c r="D78" s="189" t="s">
        <v>198</v>
      </c>
      <c r="E78" s="189" t="s">
        <v>232</v>
      </c>
      <c r="F78" s="140" t="s">
        <v>381</v>
      </c>
      <c r="G78" s="140" t="s">
        <v>382</v>
      </c>
      <c r="H78" s="200">
        <v>39606</v>
      </c>
      <c r="I78" s="115"/>
      <c r="J78" s="115" t="s">
        <v>291</v>
      </c>
      <c r="K78" s="115" t="s">
        <v>28</v>
      </c>
      <c r="L78" s="115" t="s">
        <v>292</v>
      </c>
      <c r="M78" s="115" t="s">
        <v>383</v>
      </c>
      <c r="N78" s="140" t="s">
        <v>1385</v>
      </c>
      <c r="O78" s="140" t="s">
        <v>1386</v>
      </c>
      <c r="P78" s="115">
        <v>9</v>
      </c>
      <c r="Q78" s="115">
        <v>9</v>
      </c>
      <c r="R78" s="115">
        <v>9</v>
      </c>
      <c r="S78" s="115">
        <v>8</v>
      </c>
      <c r="T78" s="114">
        <v>6.5</v>
      </c>
      <c r="U78" s="114">
        <v>4.75</v>
      </c>
      <c r="V78" s="115">
        <v>3</v>
      </c>
      <c r="W78" s="114"/>
      <c r="X78" s="114">
        <f t="shared" si="1"/>
        <v>43</v>
      </c>
      <c r="Y78" s="124"/>
    </row>
    <row r="79" spans="1:25" s="454" customFormat="1" ht="33" customHeight="1">
      <c r="A79" s="26">
        <v>55</v>
      </c>
      <c r="B79" s="189" t="s">
        <v>201</v>
      </c>
      <c r="C79" s="199" t="s">
        <v>193</v>
      </c>
      <c r="D79" s="189" t="s">
        <v>198</v>
      </c>
      <c r="E79" s="189" t="s">
        <v>201</v>
      </c>
      <c r="F79" s="140" t="s">
        <v>289</v>
      </c>
      <c r="G79" s="140" t="s">
        <v>290</v>
      </c>
      <c r="H79" s="115"/>
      <c r="I79" s="200">
        <v>39783</v>
      </c>
      <c r="J79" s="115" t="s">
        <v>291</v>
      </c>
      <c r="K79" s="115" t="s">
        <v>28</v>
      </c>
      <c r="L79" s="115" t="s">
        <v>292</v>
      </c>
      <c r="M79" s="115" t="s">
        <v>293</v>
      </c>
      <c r="N79" s="140" t="s">
        <v>1363</v>
      </c>
      <c r="O79" s="140" t="s">
        <v>1364</v>
      </c>
      <c r="P79" s="115">
        <v>9</v>
      </c>
      <c r="Q79" s="115">
        <v>9</v>
      </c>
      <c r="R79" s="115">
        <v>9</v>
      </c>
      <c r="S79" s="115">
        <v>9</v>
      </c>
      <c r="T79" s="114">
        <v>5.25</v>
      </c>
      <c r="U79" s="114">
        <v>5</v>
      </c>
      <c r="V79" s="115">
        <v>3</v>
      </c>
      <c r="W79" s="114"/>
      <c r="X79" s="114">
        <f t="shared" si="1"/>
        <v>41.5</v>
      </c>
      <c r="Y79" s="124"/>
    </row>
    <row r="80" spans="1:25" s="454" customFormat="1" ht="33" customHeight="1">
      <c r="A80" s="26">
        <v>76</v>
      </c>
      <c r="B80" s="189" t="s">
        <v>203</v>
      </c>
      <c r="C80" s="199" t="s">
        <v>193</v>
      </c>
      <c r="D80" s="189" t="s">
        <v>200</v>
      </c>
      <c r="E80" s="189" t="s">
        <v>222</v>
      </c>
      <c r="F80" s="197" t="s">
        <v>354</v>
      </c>
      <c r="G80" s="197" t="s">
        <v>355</v>
      </c>
      <c r="H80" s="25"/>
      <c r="I80" s="25" t="s">
        <v>356</v>
      </c>
      <c r="J80" s="115" t="s">
        <v>263</v>
      </c>
      <c r="K80" s="27" t="s">
        <v>42</v>
      </c>
      <c r="L80" s="115" t="s">
        <v>265</v>
      </c>
      <c r="M80" s="115" t="s">
        <v>266</v>
      </c>
      <c r="N80" s="140" t="s">
        <v>1375</v>
      </c>
      <c r="O80" s="140" t="s">
        <v>1376</v>
      </c>
      <c r="P80" s="25">
        <v>9</v>
      </c>
      <c r="Q80" s="25">
        <v>9</v>
      </c>
      <c r="R80" s="25">
        <v>9</v>
      </c>
      <c r="S80" s="25">
        <v>9</v>
      </c>
      <c r="T80" s="70">
        <v>5.5</v>
      </c>
      <c r="U80" s="70">
        <v>5.75</v>
      </c>
      <c r="V80" s="25"/>
      <c r="W80" s="70"/>
      <c r="X80" s="114">
        <f t="shared" si="1"/>
        <v>40.5</v>
      </c>
      <c r="Y80" s="70"/>
    </row>
    <row r="81" spans="1:25" s="454" customFormat="1" ht="33" customHeight="1">
      <c r="A81" s="26">
        <v>49</v>
      </c>
      <c r="B81" s="189" t="s">
        <v>195</v>
      </c>
      <c r="C81" s="199" t="s">
        <v>193</v>
      </c>
      <c r="D81" s="189" t="s">
        <v>200</v>
      </c>
      <c r="E81" s="189" t="s">
        <v>195</v>
      </c>
      <c r="F81" s="197" t="s">
        <v>260</v>
      </c>
      <c r="G81" s="197" t="s">
        <v>261</v>
      </c>
      <c r="H81" s="25"/>
      <c r="I81" s="213" t="s">
        <v>262</v>
      </c>
      <c r="J81" s="115" t="s">
        <v>263</v>
      </c>
      <c r="K81" s="25" t="s">
        <v>14</v>
      </c>
      <c r="L81" s="115" t="s">
        <v>265</v>
      </c>
      <c r="M81" s="115" t="s">
        <v>266</v>
      </c>
      <c r="N81" s="140" t="s">
        <v>1361</v>
      </c>
      <c r="O81" s="140" t="s">
        <v>1362</v>
      </c>
      <c r="P81" s="25">
        <v>9</v>
      </c>
      <c r="Q81" s="25">
        <v>8</v>
      </c>
      <c r="R81" s="25">
        <v>9</v>
      </c>
      <c r="S81" s="25">
        <v>8</v>
      </c>
      <c r="T81" s="70">
        <v>4.25</v>
      </c>
      <c r="U81" s="70">
        <v>5.25</v>
      </c>
      <c r="V81" s="25">
        <v>3</v>
      </c>
      <c r="W81" s="70"/>
      <c r="X81" s="114">
        <f t="shared" si="1"/>
        <v>39</v>
      </c>
      <c r="Y81" s="70"/>
    </row>
    <row r="82" spans="1:25" s="454" customFormat="1" ht="33" customHeight="1">
      <c r="A82" s="26">
        <v>61</v>
      </c>
      <c r="B82" s="189" t="s">
        <v>207</v>
      </c>
      <c r="C82" s="199" t="s">
        <v>193</v>
      </c>
      <c r="D82" s="189" t="s">
        <v>200</v>
      </c>
      <c r="E82" s="189" t="s">
        <v>207</v>
      </c>
      <c r="F82" s="197" t="s">
        <v>307</v>
      </c>
      <c r="G82" s="197" t="s">
        <v>308</v>
      </c>
      <c r="H82" s="25"/>
      <c r="I82" s="213" t="s">
        <v>309</v>
      </c>
      <c r="J82" s="115" t="s">
        <v>310</v>
      </c>
      <c r="K82" s="25" t="s">
        <v>14</v>
      </c>
      <c r="L82" s="115" t="s">
        <v>265</v>
      </c>
      <c r="M82" s="115" t="s">
        <v>266</v>
      </c>
      <c r="N82" s="140" t="s">
        <v>1367</v>
      </c>
      <c r="O82" s="140" t="s">
        <v>1368</v>
      </c>
      <c r="P82" s="25">
        <v>6</v>
      </c>
      <c r="Q82" s="25">
        <v>6</v>
      </c>
      <c r="R82" s="25">
        <v>8</v>
      </c>
      <c r="S82" s="25">
        <v>6</v>
      </c>
      <c r="T82" s="70">
        <v>6</v>
      </c>
      <c r="U82" s="70">
        <v>4.75</v>
      </c>
      <c r="V82" s="25">
        <v>3</v>
      </c>
      <c r="W82" s="70"/>
      <c r="X82" s="114">
        <f t="shared" si="1"/>
        <v>37.5</v>
      </c>
      <c r="Y82" s="70"/>
    </row>
    <row r="83" spans="1:25" s="454" customFormat="1" ht="33" customHeight="1">
      <c r="A83" s="26">
        <v>100</v>
      </c>
      <c r="B83" s="189" t="s">
        <v>208</v>
      </c>
      <c r="C83" s="199" t="s">
        <v>193</v>
      </c>
      <c r="D83" s="189" t="s">
        <v>199</v>
      </c>
      <c r="E83" s="189" t="s">
        <v>430</v>
      </c>
      <c r="F83" s="140" t="s">
        <v>431</v>
      </c>
      <c r="G83" s="140" t="s">
        <v>432</v>
      </c>
      <c r="H83" s="200">
        <v>39761</v>
      </c>
      <c r="I83" s="115"/>
      <c r="J83" s="115" t="s">
        <v>433</v>
      </c>
      <c r="K83" s="115" t="s">
        <v>14</v>
      </c>
      <c r="L83" s="115" t="s">
        <v>406</v>
      </c>
      <c r="M83" s="115" t="s">
        <v>434</v>
      </c>
      <c r="N83" s="140" t="s">
        <v>1395</v>
      </c>
      <c r="O83" s="140" t="s">
        <v>1396</v>
      </c>
      <c r="P83" s="115">
        <v>8</v>
      </c>
      <c r="Q83" s="115">
        <v>8</v>
      </c>
      <c r="R83" s="115">
        <v>7</v>
      </c>
      <c r="S83" s="115">
        <v>7</v>
      </c>
      <c r="T83" s="114">
        <v>3.75</v>
      </c>
      <c r="U83" s="114">
        <v>5</v>
      </c>
      <c r="V83" s="115">
        <v>3</v>
      </c>
      <c r="W83" s="114"/>
      <c r="X83" s="114">
        <f t="shared" si="1"/>
        <v>35.5</v>
      </c>
      <c r="Y83" s="114"/>
    </row>
    <row r="84" spans="1:25" s="454" customFormat="1" ht="33" customHeight="1">
      <c r="A84" s="26">
        <v>83</v>
      </c>
      <c r="B84" s="189" t="s">
        <v>210</v>
      </c>
      <c r="C84" s="199" t="s">
        <v>193</v>
      </c>
      <c r="D84" s="189" t="s">
        <v>200</v>
      </c>
      <c r="E84" s="189" t="s">
        <v>229</v>
      </c>
      <c r="F84" s="197" t="s">
        <v>101</v>
      </c>
      <c r="G84" s="197" t="s">
        <v>374</v>
      </c>
      <c r="H84" s="25"/>
      <c r="I84" s="213" t="s">
        <v>375</v>
      </c>
      <c r="J84" s="115" t="s">
        <v>263</v>
      </c>
      <c r="K84" s="25" t="s">
        <v>376</v>
      </c>
      <c r="L84" s="115" t="s">
        <v>265</v>
      </c>
      <c r="M84" s="115" t="s">
        <v>266</v>
      </c>
      <c r="N84" s="140" t="s">
        <v>1381</v>
      </c>
      <c r="O84" s="140" t="s">
        <v>1382</v>
      </c>
      <c r="P84" s="25">
        <v>7</v>
      </c>
      <c r="Q84" s="25">
        <v>6</v>
      </c>
      <c r="R84" s="25">
        <v>9</v>
      </c>
      <c r="S84" s="25">
        <v>9</v>
      </c>
      <c r="T84" s="70">
        <v>3.75</v>
      </c>
      <c r="U84" s="70">
        <v>4.5</v>
      </c>
      <c r="V84" s="25">
        <v>3</v>
      </c>
      <c r="W84" s="70"/>
      <c r="X84" s="114">
        <f t="shared" si="1"/>
        <v>35</v>
      </c>
      <c r="Y84" s="70"/>
    </row>
    <row r="85" spans="1:25" s="454" customFormat="1" ht="33" customHeight="1">
      <c r="A85" s="26">
        <v>65</v>
      </c>
      <c r="B85" s="189" t="s">
        <v>192</v>
      </c>
      <c r="C85" s="199" t="s">
        <v>193</v>
      </c>
      <c r="D85" s="189" t="s">
        <v>200</v>
      </c>
      <c r="E85" s="189" t="s">
        <v>211</v>
      </c>
      <c r="F85" s="197" t="s">
        <v>318</v>
      </c>
      <c r="G85" s="197" t="s">
        <v>319</v>
      </c>
      <c r="H85" s="25"/>
      <c r="I85" s="213" t="s">
        <v>320</v>
      </c>
      <c r="J85" s="115" t="s">
        <v>263</v>
      </c>
      <c r="K85" s="27" t="s">
        <v>42</v>
      </c>
      <c r="L85" s="115" t="s">
        <v>265</v>
      </c>
      <c r="M85" s="115" t="s">
        <v>266</v>
      </c>
      <c r="N85" s="140" t="s">
        <v>1371</v>
      </c>
      <c r="O85" s="140" t="s">
        <v>1372</v>
      </c>
      <c r="P85" s="25">
        <v>8</v>
      </c>
      <c r="Q85" s="25">
        <v>8</v>
      </c>
      <c r="R85" s="25">
        <v>9</v>
      </c>
      <c r="S85" s="25">
        <v>8</v>
      </c>
      <c r="T85" s="70">
        <v>4.75</v>
      </c>
      <c r="U85" s="70">
        <v>3.5</v>
      </c>
      <c r="V85" s="25"/>
      <c r="W85" s="70"/>
      <c r="X85" s="114">
        <f t="shared" si="1"/>
        <v>33</v>
      </c>
      <c r="Y85" s="70"/>
    </row>
    <row r="86" spans="1:25" s="454" customFormat="1" ht="33" customHeight="1">
      <c r="A86" s="26">
        <v>69</v>
      </c>
      <c r="B86" s="189" t="s">
        <v>196</v>
      </c>
      <c r="C86" s="199" t="s">
        <v>193</v>
      </c>
      <c r="D86" s="189" t="s">
        <v>200</v>
      </c>
      <c r="E86" s="189" t="s">
        <v>215</v>
      </c>
      <c r="F86" s="197" t="s">
        <v>332</v>
      </c>
      <c r="G86" s="197" t="s">
        <v>333</v>
      </c>
      <c r="H86" s="25"/>
      <c r="I86" s="213" t="s">
        <v>334</v>
      </c>
      <c r="J86" s="115" t="s">
        <v>263</v>
      </c>
      <c r="K86" s="25" t="s">
        <v>14</v>
      </c>
      <c r="L86" s="115" t="s">
        <v>265</v>
      </c>
      <c r="M86" s="115" t="s">
        <v>266</v>
      </c>
      <c r="N86" s="140" t="s">
        <v>1373</v>
      </c>
      <c r="O86" s="140" t="s">
        <v>1374</v>
      </c>
      <c r="P86" s="25">
        <v>8</v>
      </c>
      <c r="Q86" s="25">
        <v>8</v>
      </c>
      <c r="R86" s="25">
        <v>6</v>
      </c>
      <c r="S86" s="25">
        <v>6</v>
      </c>
      <c r="T86" s="70">
        <v>4.75</v>
      </c>
      <c r="U86" s="70">
        <v>3</v>
      </c>
      <c r="V86" s="25">
        <v>3</v>
      </c>
      <c r="W86" s="70"/>
      <c r="X86" s="114">
        <f t="shared" si="1"/>
        <v>32.5</v>
      </c>
      <c r="Y86" s="70"/>
    </row>
    <row r="87" spans="1:26" s="450" customFormat="1" ht="33" customHeight="1" thickBot="1">
      <c r="A87" s="319">
        <v>81</v>
      </c>
      <c r="B87" s="314" t="s">
        <v>208</v>
      </c>
      <c r="C87" s="332" t="s">
        <v>193</v>
      </c>
      <c r="D87" s="314" t="s">
        <v>200</v>
      </c>
      <c r="E87" s="314" t="s">
        <v>227</v>
      </c>
      <c r="F87" s="333" t="s">
        <v>369</v>
      </c>
      <c r="G87" s="333" t="s">
        <v>110</v>
      </c>
      <c r="H87" s="313"/>
      <c r="I87" s="330" t="s">
        <v>370</v>
      </c>
      <c r="J87" s="334" t="s">
        <v>263</v>
      </c>
      <c r="K87" s="324" t="s">
        <v>42</v>
      </c>
      <c r="L87" s="334" t="s">
        <v>265</v>
      </c>
      <c r="M87" s="334" t="s">
        <v>266</v>
      </c>
      <c r="N87" s="140" t="s">
        <v>1379</v>
      </c>
      <c r="O87" s="140" t="s">
        <v>1380</v>
      </c>
      <c r="P87" s="313">
        <v>9</v>
      </c>
      <c r="Q87" s="313">
        <v>9</v>
      </c>
      <c r="R87" s="313">
        <v>9</v>
      </c>
      <c r="S87" s="313">
        <v>10</v>
      </c>
      <c r="T87" s="331"/>
      <c r="U87" s="331"/>
      <c r="V87" s="313"/>
      <c r="W87" s="331"/>
      <c r="X87" s="318"/>
      <c r="Y87" s="324" t="s">
        <v>1146</v>
      </c>
      <c r="Z87" s="500"/>
    </row>
    <row r="88" spans="1:26" s="452" customFormat="1" ht="33" customHeight="1">
      <c r="A88" s="413">
        <v>91</v>
      </c>
      <c r="B88" s="417" t="s">
        <v>199</v>
      </c>
      <c r="C88" s="473" t="s">
        <v>193</v>
      </c>
      <c r="D88" s="417" t="s">
        <v>202</v>
      </c>
      <c r="E88" s="417" t="s">
        <v>394</v>
      </c>
      <c r="F88" s="422" t="s">
        <v>395</v>
      </c>
      <c r="G88" s="422" t="s">
        <v>393</v>
      </c>
      <c r="H88" s="477"/>
      <c r="I88" s="478" t="s">
        <v>323</v>
      </c>
      <c r="J88" s="424" t="s">
        <v>250</v>
      </c>
      <c r="K88" s="424" t="s">
        <v>6</v>
      </c>
      <c r="L88" s="424" t="s">
        <v>252</v>
      </c>
      <c r="M88" s="424" t="s">
        <v>396</v>
      </c>
      <c r="N88" s="177" t="s">
        <v>1355</v>
      </c>
      <c r="O88" s="177" t="s">
        <v>1356</v>
      </c>
      <c r="P88" s="424">
        <v>10</v>
      </c>
      <c r="Q88" s="424">
        <v>9</v>
      </c>
      <c r="R88" s="424">
        <v>10</v>
      </c>
      <c r="S88" s="424">
        <v>10</v>
      </c>
      <c r="T88" s="424">
        <v>9.25</v>
      </c>
      <c r="U88" s="424">
        <v>7.5</v>
      </c>
      <c r="V88" s="424"/>
      <c r="W88" s="424"/>
      <c r="X88" s="424">
        <f aca="true" t="shared" si="4" ref="X88:X108">(SUM(P88:S88)/2+T88*2+U88*2+V88+W88)</f>
        <v>53</v>
      </c>
      <c r="Y88" s="413"/>
      <c r="Z88" s="499"/>
    </row>
    <row r="89" spans="1:26" s="454" customFormat="1" ht="33" customHeight="1">
      <c r="A89" s="367">
        <v>88</v>
      </c>
      <c r="B89" s="368" t="s">
        <v>196</v>
      </c>
      <c r="C89" s="387" t="s">
        <v>193</v>
      </c>
      <c r="D89" s="368" t="s">
        <v>202</v>
      </c>
      <c r="E89" s="368" t="s">
        <v>234</v>
      </c>
      <c r="F89" s="369" t="s">
        <v>385</v>
      </c>
      <c r="G89" s="369" t="s">
        <v>118</v>
      </c>
      <c r="H89" s="371" t="s">
        <v>386</v>
      </c>
      <c r="I89" s="370"/>
      <c r="J89" s="370" t="s">
        <v>250</v>
      </c>
      <c r="K89" s="370" t="s">
        <v>6</v>
      </c>
      <c r="L89" s="370" t="s">
        <v>252</v>
      </c>
      <c r="M89" s="370" t="s">
        <v>387</v>
      </c>
      <c r="N89" s="140" t="s">
        <v>1351</v>
      </c>
      <c r="O89" s="140" t="s">
        <v>1352</v>
      </c>
      <c r="P89" s="370">
        <v>9</v>
      </c>
      <c r="Q89" s="370">
        <v>8</v>
      </c>
      <c r="R89" s="370">
        <v>8</v>
      </c>
      <c r="S89" s="370">
        <v>9</v>
      </c>
      <c r="T89" s="370">
        <v>8.75</v>
      </c>
      <c r="U89" s="370">
        <v>7.75</v>
      </c>
      <c r="V89" s="370"/>
      <c r="W89" s="370"/>
      <c r="X89" s="370">
        <f t="shared" si="4"/>
        <v>50</v>
      </c>
      <c r="Y89" s="367"/>
      <c r="Z89" s="499"/>
    </row>
    <row r="90" spans="1:26" s="454" customFormat="1" ht="33" customHeight="1">
      <c r="A90" s="367">
        <v>101</v>
      </c>
      <c r="B90" s="368" t="s">
        <v>209</v>
      </c>
      <c r="C90" s="387" t="s">
        <v>193</v>
      </c>
      <c r="D90" s="368" t="s">
        <v>201</v>
      </c>
      <c r="E90" s="368" t="s">
        <v>435</v>
      </c>
      <c r="F90" s="395" t="s">
        <v>436</v>
      </c>
      <c r="G90" s="395" t="s">
        <v>432</v>
      </c>
      <c r="H90" s="396">
        <v>39539</v>
      </c>
      <c r="I90" s="367"/>
      <c r="J90" s="370" t="s">
        <v>245</v>
      </c>
      <c r="K90" s="367" t="s">
        <v>42</v>
      </c>
      <c r="L90" s="370" t="s">
        <v>246</v>
      </c>
      <c r="M90" s="370" t="s">
        <v>247</v>
      </c>
      <c r="N90" s="140" t="s">
        <v>1359</v>
      </c>
      <c r="O90" s="140" t="s">
        <v>1360</v>
      </c>
      <c r="P90" s="367">
        <v>9</v>
      </c>
      <c r="Q90" s="367">
        <v>9</v>
      </c>
      <c r="R90" s="367">
        <v>10</v>
      </c>
      <c r="S90" s="367">
        <v>9</v>
      </c>
      <c r="T90" s="367">
        <v>9</v>
      </c>
      <c r="U90" s="367">
        <v>6.25</v>
      </c>
      <c r="V90" s="367"/>
      <c r="W90" s="367"/>
      <c r="X90" s="370">
        <f t="shared" si="4"/>
        <v>49</v>
      </c>
      <c r="Y90" s="367"/>
      <c r="Z90" s="170"/>
    </row>
    <row r="91" spans="1:26" s="454" customFormat="1" ht="33" customHeight="1">
      <c r="A91" s="367">
        <v>96</v>
      </c>
      <c r="B91" s="368" t="s">
        <v>204</v>
      </c>
      <c r="C91" s="387" t="s">
        <v>193</v>
      </c>
      <c r="D91" s="368" t="s">
        <v>202</v>
      </c>
      <c r="E91" s="368" t="s">
        <v>414</v>
      </c>
      <c r="F91" s="369" t="s">
        <v>415</v>
      </c>
      <c r="G91" s="401" t="s">
        <v>416</v>
      </c>
      <c r="H91" s="389"/>
      <c r="I91" s="402" t="s">
        <v>417</v>
      </c>
      <c r="J91" s="370" t="s">
        <v>250</v>
      </c>
      <c r="K91" s="370" t="s">
        <v>6</v>
      </c>
      <c r="L91" s="370" t="s">
        <v>252</v>
      </c>
      <c r="M91" s="370" t="s">
        <v>353</v>
      </c>
      <c r="N91" s="140" t="s">
        <v>1347</v>
      </c>
      <c r="O91" s="140" t="s">
        <v>1348</v>
      </c>
      <c r="P91" s="370">
        <v>10</v>
      </c>
      <c r="Q91" s="370">
        <v>9</v>
      </c>
      <c r="R91" s="370">
        <v>9</v>
      </c>
      <c r="S91" s="370">
        <v>10</v>
      </c>
      <c r="T91" s="370">
        <v>8</v>
      </c>
      <c r="U91" s="370">
        <v>6</v>
      </c>
      <c r="V91" s="370"/>
      <c r="W91" s="370"/>
      <c r="X91" s="370">
        <f t="shared" si="4"/>
        <v>47</v>
      </c>
      <c r="Y91" s="370"/>
      <c r="Z91" s="500"/>
    </row>
    <row r="92" spans="1:26" s="454" customFormat="1" ht="33" customHeight="1">
      <c r="A92" s="26">
        <v>48</v>
      </c>
      <c r="B92" s="176" t="s">
        <v>194</v>
      </c>
      <c r="C92" s="243" t="s">
        <v>193</v>
      </c>
      <c r="D92" s="176" t="s">
        <v>203</v>
      </c>
      <c r="E92" s="176" t="s">
        <v>194</v>
      </c>
      <c r="F92" s="244" t="s">
        <v>254</v>
      </c>
      <c r="G92" s="244" t="s">
        <v>22</v>
      </c>
      <c r="H92" s="425" t="s">
        <v>255</v>
      </c>
      <c r="I92" s="26" t="s">
        <v>256</v>
      </c>
      <c r="J92" s="178" t="s">
        <v>257</v>
      </c>
      <c r="K92" s="27" t="s">
        <v>42</v>
      </c>
      <c r="L92" s="178" t="s">
        <v>258</v>
      </c>
      <c r="M92" s="178" t="s">
        <v>1177</v>
      </c>
      <c r="N92" s="512" t="s">
        <v>1323</v>
      </c>
      <c r="O92" s="512" t="s">
        <v>1324</v>
      </c>
      <c r="P92" s="26">
        <v>9</v>
      </c>
      <c r="Q92" s="26">
        <v>9</v>
      </c>
      <c r="R92" s="26">
        <v>9</v>
      </c>
      <c r="S92" s="26">
        <v>8</v>
      </c>
      <c r="T92" s="26">
        <v>8.5</v>
      </c>
      <c r="U92" s="26">
        <v>6</v>
      </c>
      <c r="V92" s="26"/>
      <c r="W92" s="26"/>
      <c r="X92" s="178">
        <f t="shared" si="4"/>
        <v>46.5</v>
      </c>
      <c r="Y92" s="178"/>
      <c r="Z92" s="499"/>
    </row>
    <row r="93" spans="1:26" s="454" customFormat="1" ht="33" customHeight="1">
      <c r="A93" s="26">
        <v>90</v>
      </c>
      <c r="B93" s="189" t="s">
        <v>198</v>
      </c>
      <c r="C93" s="199" t="s">
        <v>193</v>
      </c>
      <c r="D93" s="189" t="s">
        <v>201</v>
      </c>
      <c r="E93" s="189" t="s">
        <v>236</v>
      </c>
      <c r="F93" s="197" t="s">
        <v>392</v>
      </c>
      <c r="G93" s="197" t="s">
        <v>393</v>
      </c>
      <c r="H93" s="213"/>
      <c r="I93" s="213">
        <v>39526</v>
      </c>
      <c r="J93" s="115" t="s">
        <v>245</v>
      </c>
      <c r="K93" s="27" t="s">
        <v>42</v>
      </c>
      <c r="L93" s="115" t="s">
        <v>246</v>
      </c>
      <c r="M93" s="115" t="s">
        <v>247</v>
      </c>
      <c r="N93" s="140" t="s">
        <v>1319</v>
      </c>
      <c r="O93" s="140" t="s">
        <v>1320</v>
      </c>
      <c r="P93" s="25">
        <v>9</v>
      </c>
      <c r="Q93" s="25">
        <v>9</v>
      </c>
      <c r="R93" s="25">
        <v>9</v>
      </c>
      <c r="S93" s="25">
        <v>9</v>
      </c>
      <c r="T93" s="70">
        <v>7.5</v>
      </c>
      <c r="U93" s="70">
        <v>6.25</v>
      </c>
      <c r="V93" s="25"/>
      <c r="W93" s="70"/>
      <c r="X93" s="114">
        <f t="shared" si="4"/>
        <v>45.5</v>
      </c>
      <c r="Y93" s="70"/>
      <c r="Z93" s="499"/>
    </row>
    <row r="94" spans="1:26" s="454" customFormat="1" ht="33" customHeight="1">
      <c r="A94" s="26">
        <v>46</v>
      </c>
      <c r="B94" s="176" t="s">
        <v>192</v>
      </c>
      <c r="C94" s="176" t="s">
        <v>193</v>
      </c>
      <c r="D94" s="176" t="s">
        <v>201</v>
      </c>
      <c r="E94" s="176" t="s">
        <v>192</v>
      </c>
      <c r="F94" s="197" t="s">
        <v>244</v>
      </c>
      <c r="G94" s="197" t="s">
        <v>22</v>
      </c>
      <c r="H94" s="213">
        <v>39504</v>
      </c>
      <c r="I94" s="25"/>
      <c r="J94" s="115" t="s">
        <v>245</v>
      </c>
      <c r="K94" s="25" t="s">
        <v>6</v>
      </c>
      <c r="L94" s="115" t="s">
        <v>246</v>
      </c>
      <c r="M94" s="115" t="s">
        <v>247</v>
      </c>
      <c r="N94" s="140" t="s">
        <v>1319</v>
      </c>
      <c r="O94" s="140" t="s">
        <v>1320</v>
      </c>
      <c r="P94" s="25">
        <v>8</v>
      </c>
      <c r="Q94" s="25">
        <v>9</v>
      </c>
      <c r="R94" s="25">
        <v>9</v>
      </c>
      <c r="S94" s="25">
        <v>8</v>
      </c>
      <c r="T94" s="70">
        <v>7.25</v>
      </c>
      <c r="U94" s="70">
        <v>5.25</v>
      </c>
      <c r="V94" s="25">
        <v>3</v>
      </c>
      <c r="W94" s="70"/>
      <c r="X94" s="114">
        <f t="shared" si="4"/>
        <v>45</v>
      </c>
      <c r="Y94" s="70"/>
      <c r="Z94" s="501"/>
    </row>
    <row r="95" spans="1:26" s="454" customFormat="1" ht="33" customHeight="1">
      <c r="A95" s="26">
        <v>89</v>
      </c>
      <c r="B95" s="189" t="s">
        <v>197</v>
      </c>
      <c r="C95" s="199" t="s">
        <v>193</v>
      </c>
      <c r="D95" s="189" t="s">
        <v>202</v>
      </c>
      <c r="E95" s="189" t="s">
        <v>235</v>
      </c>
      <c r="F95" s="140" t="s">
        <v>388</v>
      </c>
      <c r="G95" s="140" t="s">
        <v>389</v>
      </c>
      <c r="H95" s="201"/>
      <c r="I95" s="194" t="s">
        <v>390</v>
      </c>
      <c r="J95" s="115" t="s">
        <v>250</v>
      </c>
      <c r="K95" s="115" t="s">
        <v>49</v>
      </c>
      <c r="L95" s="115" t="s">
        <v>252</v>
      </c>
      <c r="M95" s="115" t="s">
        <v>391</v>
      </c>
      <c r="N95" s="140" t="s">
        <v>1353</v>
      </c>
      <c r="O95" s="140" t="s">
        <v>1354</v>
      </c>
      <c r="P95" s="115">
        <v>9</v>
      </c>
      <c r="Q95" s="115">
        <v>8</v>
      </c>
      <c r="R95" s="115">
        <v>9</v>
      </c>
      <c r="S95" s="115">
        <v>9</v>
      </c>
      <c r="T95" s="114">
        <v>7.5</v>
      </c>
      <c r="U95" s="114">
        <v>5.75</v>
      </c>
      <c r="V95" s="115"/>
      <c r="W95" s="114"/>
      <c r="X95" s="114">
        <f t="shared" si="4"/>
        <v>44</v>
      </c>
      <c r="Y95" s="114"/>
      <c r="Z95" s="500"/>
    </row>
    <row r="96" spans="1:26" s="454" customFormat="1" ht="33" customHeight="1">
      <c r="A96" s="26">
        <v>78</v>
      </c>
      <c r="B96" s="189" t="s">
        <v>205</v>
      </c>
      <c r="C96" s="199" t="s">
        <v>193</v>
      </c>
      <c r="D96" s="189" t="s">
        <v>201</v>
      </c>
      <c r="E96" s="189" t="s">
        <v>224</v>
      </c>
      <c r="F96" s="197" t="s">
        <v>359</v>
      </c>
      <c r="G96" s="197" t="s">
        <v>360</v>
      </c>
      <c r="H96" s="25"/>
      <c r="I96" s="237" t="s">
        <v>361</v>
      </c>
      <c r="J96" s="115" t="s">
        <v>245</v>
      </c>
      <c r="K96" s="25" t="s">
        <v>28</v>
      </c>
      <c r="L96" s="115" t="s">
        <v>246</v>
      </c>
      <c r="M96" s="115" t="s">
        <v>299</v>
      </c>
      <c r="N96" s="140" t="s">
        <v>1343</v>
      </c>
      <c r="O96" s="140" t="s">
        <v>1344</v>
      </c>
      <c r="P96" s="25">
        <v>10</v>
      </c>
      <c r="Q96" s="25">
        <v>9</v>
      </c>
      <c r="R96" s="25">
        <v>9</v>
      </c>
      <c r="S96" s="25">
        <v>9</v>
      </c>
      <c r="T96" s="70">
        <v>5</v>
      </c>
      <c r="U96" s="70">
        <v>6</v>
      </c>
      <c r="V96" s="25">
        <v>3</v>
      </c>
      <c r="W96" s="70"/>
      <c r="X96" s="114">
        <f t="shared" si="4"/>
        <v>43.5</v>
      </c>
      <c r="Y96" s="70"/>
      <c r="Z96" s="501"/>
    </row>
    <row r="97" spans="1:26" s="454" customFormat="1" ht="33" customHeight="1">
      <c r="A97" s="26">
        <v>64</v>
      </c>
      <c r="B97" s="189" t="s">
        <v>210</v>
      </c>
      <c r="C97" s="199" t="s">
        <v>193</v>
      </c>
      <c r="D97" s="189" t="s">
        <v>203</v>
      </c>
      <c r="E97" s="189" t="s">
        <v>210</v>
      </c>
      <c r="F97" s="197" t="s">
        <v>315</v>
      </c>
      <c r="G97" s="197" t="s">
        <v>316</v>
      </c>
      <c r="H97" s="237" t="s">
        <v>317</v>
      </c>
      <c r="I97" s="25"/>
      <c r="J97" s="115" t="s">
        <v>257</v>
      </c>
      <c r="K97" s="25" t="s">
        <v>251</v>
      </c>
      <c r="L97" s="115" t="s">
        <v>258</v>
      </c>
      <c r="M97" s="115" t="s">
        <v>273</v>
      </c>
      <c r="N97" s="512" t="s">
        <v>1335</v>
      </c>
      <c r="O97" s="512" t="s">
        <v>1336</v>
      </c>
      <c r="P97" s="25">
        <v>10</v>
      </c>
      <c r="Q97" s="25">
        <v>8</v>
      </c>
      <c r="R97" s="25">
        <v>9</v>
      </c>
      <c r="S97" s="25">
        <v>8</v>
      </c>
      <c r="T97" s="70">
        <v>5.5</v>
      </c>
      <c r="U97" s="70">
        <v>7.25</v>
      </c>
      <c r="V97" s="25"/>
      <c r="W97" s="70"/>
      <c r="X97" s="114">
        <f t="shared" si="4"/>
        <v>43</v>
      </c>
      <c r="Y97" s="70"/>
      <c r="Z97" s="501"/>
    </row>
    <row r="98" spans="1:26" s="454" customFormat="1" ht="33" customHeight="1">
      <c r="A98" s="26">
        <v>51</v>
      </c>
      <c r="B98" s="189" t="s">
        <v>197</v>
      </c>
      <c r="C98" s="199" t="s">
        <v>193</v>
      </c>
      <c r="D98" s="189" t="s">
        <v>203</v>
      </c>
      <c r="E98" s="189" t="s">
        <v>197</v>
      </c>
      <c r="F98" s="140" t="s">
        <v>271</v>
      </c>
      <c r="G98" s="197" t="s">
        <v>120</v>
      </c>
      <c r="H98" s="25"/>
      <c r="I98" s="196" t="s">
        <v>272</v>
      </c>
      <c r="J98" s="115" t="s">
        <v>257</v>
      </c>
      <c r="K98" s="25" t="s">
        <v>49</v>
      </c>
      <c r="L98" s="115" t="s">
        <v>258</v>
      </c>
      <c r="M98" s="115" t="s">
        <v>273</v>
      </c>
      <c r="N98" s="512" t="s">
        <v>1327</v>
      </c>
      <c r="O98" s="512" t="s">
        <v>1328</v>
      </c>
      <c r="P98" s="25">
        <v>10</v>
      </c>
      <c r="Q98" s="25">
        <v>7</v>
      </c>
      <c r="R98" s="25">
        <v>9</v>
      </c>
      <c r="S98" s="25">
        <v>8</v>
      </c>
      <c r="T98" s="70">
        <v>7.25</v>
      </c>
      <c r="U98" s="70">
        <v>5.5</v>
      </c>
      <c r="V98" s="25"/>
      <c r="W98" s="70"/>
      <c r="X98" s="114">
        <f t="shared" si="4"/>
        <v>42.5</v>
      </c>
      <c r="Y98" s="70"/>
      <c r="Z98" s="501"/>
    </row>
    <row r="99" spans="1:26" s="454" customFormat="1" ht="33" customHeight="1">
      <c r="A99" s="26">
        <v>73</v>
      </c>
      <c r="B99" s="189" t="s">
        <v>200</v>
      </c>
      <c r="C99" s="199" t="s">
        <v>193</v>
      </c>
      <c r="D99" s="189" t="s">
        <v>203</v>
      </c>
      <c r="E99" s="189" t="s">
        <v>219</v>
      </c>
      <c r="F99" s="197" t="s">
        <v>345</v>
      </c>
      <c r="G99" s="197" t="s">
        <v>98</v>
      </c>
      <c r="H99" s="25"/>
      <c r="I99" s="196" t="s">
        <v>346</v>
      </c>
      <c r="J99" s="115" t="s">
        <v>250</v>
      </c>
      <c r="K99" s="25" t="s">
        <v>341</v>
      </c>
      <c r="L99" s="115" t="s">
        <v>258</v>
      </c>
      <c r="M99" s="115" t="s">
        <v>347</v>
      </c>
      <c r="N99" s="512" t="s">
        <v>1339</v>
      </c>
      <c r="O99" s="512" t="s">
        <v>1340</v>
      </c>
      <c r="P99" s="25">
        <v>8</v>
      </c>
      <c r="Q99" s="25">
        <v>7</v>
      </c>
      <c r="R99" s="25">
        <v>8</v>
      </c>
      <c r="S99" s="25">
        <v>9</v>
      </c>
      <c r="T99" s="70">
        <v>6.75</v>
      </c>
      <c r="U99" s="70">
        <v>6.5</v>
      </c>
      <c r="V99" s="25"/>
      <c r="W99" s="70"/>
      <c r="X99" s="114">
        <f t="shared" si="4"/>
        <v>42.5</v>
      </c>
      <c r="Y99" s="70"/>
      <c r="Z99" s="499"/>
    </row>
    <row r="100" spans="1:26" s="454" customFormat="1" ht="33" customHeight="1">
      <c r="A100" s="26">
        <v>98</v>
      </c>
      <c r="B100" s="189" t="s">
        <v>206</v>
      </c>
      <c r="C100" s="199" t="s">
        <v>193</v>
      </c>
      <c r="D100" s="189" t="s">
        <v>202</v>
      </c>
      <c r="E100" s="189" t="s">
        <v>422</v>
      </c>
      <c r="F100" s="140" t="s">
        <v>423</v>
      </c>
      <c r="G100" s="140" t="s">
        <v>424</v>
      </c>
      <c r="H100" s="194" t="s">
        <v>425</v>
      </c>
      <c r="I100" s="115"/>
      <c r="J100" s="115" t="s">
        <v>250</v>
      </c>
      <c r="K100" s="192" t="s">
        <v>42</v>
      </c>
      <c r="L100" s="115" t="s">
        <v>252</v>
      </c>
      <c r="M100" s="115" t="s">
        <v>1176</v>
      </c>
      <c r="N100" s="140" t="s">
        <v>1357</v>
      </c>
      <c r="O100" s="140" t="s">
        <v>1358</v>
      </c>
      <c r="P100" s="115">
        <v>9</v>
      </c>
      <c r="Q100" s="115">
        <v>9</v>
      </c>
      <c r="R100" s="115">
        <v>7</v>
      </c>
      <c r="S100" s="115">
        <v>7</v>
      </c>
      <c r="T100" s="114">
        <v>7.75</v>
      </c>
      <c r="U100" s="114">
        <v>5.5</v>
      </c>
      <c r="V100" s="115"/>
      <c r="W100" s="114"/>
      <c r="X100" s="114">
        <f t="shared" si="4"/>
        <v>42.5</v>
      </c>
      <c r="Y100" s="70"/>
      <c r="Z100" s="500"/>
    </row>
    <row r="101" spans="1:26" s="454" customFormat="1" ht="33" customHeight="1">
      <c r="A101" s="26">
        <v>75</v>
      </c>
      <c r="B101" s="189" t="s">
        <v>202</v>
      </c>
      <c r="C101" s="199" t="s">
        <v>193</v>
      </c>
      <c r="D101" s="189" t="s">
        <v>202</v>
      </c>
      <c r="E101" s="189" t="s">
        <v>221</v>
      </c>
      <c r="F101" s="140" t="s">
        <v>351</v>
      </c>
      <c r="G101" s="220" t="s">
        <v>349</v>
      </c>
      <c r="H101" s="221" t="s">
        <v>352</v>
      </c>
      <c r="I101" s="115"/>
      <c r="J101" s="115" t="s">
        <v>250</v>
      </c>
      <c r="K101" s="115" t="s">
        <v>6</v>
      </c>
      <c r="L101" s="115" t="s">
        <v>252</v>
      </c>
      <c r="M101" s="115" t="s">
        <v>353</v>
      </c>
      <c r="N101" s="140" t="s">
        <v>1341</v>
      </c>
      <c r="O101" s="140" t="s">
        <v>1342</v>
      </c>
      <c r="P101" s="115">
        <v>9</v>
      </c>
      <c r="Q101" s="115">
        <v>9</v>
      </c>
      <c r="R101" s="115">
        <v>8</v>
      </c>
      <c r="S101" s="115">
        <v>7</v>
      </c>
      <c r="T101" s="114">
        <v>7.75</v>
      </c>
      <c r="U101" s="114">
        <v>5</v>
      </c>
      <c r="V101" s="115"/>
      <c r="W101" s="114"/>
      <c r="X101" s="114">
        <f t="shared" si="4"/>
        <v>42</v>
      </c>
      <c r="Y101" s="114"/>
      <c r="Z101" s="500"/>
    </row>
    <row r="102" spans="1:26" s="454" customFormat="1" ht="33" customHeight="1">
      <c r="A102" s="26">
        <v>97</v>
      </c>
      <c r="B102" s="189" t="s">
        <v>205</v>
      </c>
      <c r="C102" s="199" t="s">
        <v>193</v>
      </c>
      <c r="D102" s="189" t="s">
        <v>201</v>
      </c>
      <c r="E102" s="189" t="s">
        <v>418</v>
      </c>
      <c r="F102" s="197" t="s">
        <v>419</v>
      </c>
      <c r="G102" s="197" t="s">
        <v>137</v>
      </c>
      <c r="H102" s="25"/>
      <c r="I102" s="25" t="s">
        <v>420</v>
      </c>
      <c r="J102" s="115" t="s">
        <v>245</v>
      </c>
      <c r="K102" s="25" t="s">
        <v>6</v>
      </c>
      <c r="L102" s="115" t="s">
        <v>246</v>
      </c>
      <c r="M102" s="115" t="s">
        <v>421</v>
      </c>
      <c r="N102" s="140" t="s">
        <v>1349</v>
      </c>
      <c r="O102" s="140" t="s">
        <v>1350</v>
      </c>
      <c r="P102" s="25">
        <v>7</v>
      </c>
      <c r="Q102" s="25">
        <v>6</v>
      </c>
      <c r="R102" s="25">
        <v>9</v>
      </c>
      <c r="S102" s="25">
        <v>9</v>
      </c>
      <c r="T102" s="70">
        <v>6.75</v>
      </c>
      <c r="U102" s="70">
        <v>4.75</v>
      </c>
      <c r="V102" s="25"/>
      <c r="W102" s="70"/>
      <c r="X102" s="114">
        <f t="shared" si="4"/>
        <v>38.5</v>
      </c>
      <c r="Y102" s="70"/>
      <c r="Z102" s="499"/>
    </row>
    <row r="103" spans="1:26" s="454" customFormat="1" ht="33" customHeight="1">
      <c r="A103" s="26">
        <v>58</v>
      </c>
      <c r="B103" s="189" t="s">
        <v>204</v>
      </c>
      <c r="C103" s="199" t="s">
        <v>193</v>
      </c>
      <c r="D103" s="189" t="s">
        <v>201</v>
      </c>
      <c r="E103" s="189" t="s">
        <v>204</v>
      </c>
      <c r="F103" s="197" t="s">
        <v>179</v>
      </c>
      <c r="G103" s="197" t="s">
        <v>298</v>
      </c>
      <c r="H103" s="213">
        <v>39767</v>
      </c>
      <c r="I103" s="25"/>
      <c r="J103" s="115" t="s">
        <v>245</v>
      </c>
      <c r="K103" s="25" t="s">
        <v>28</v>
      </c>
      <c r="L103" s="115" t="s">
        <v>246</v>
      </c>
      <c r="M103" s="115" t="s">
        <v>299</v>
      </c>
      <c r="N103" s="140" t="s">
        <v>1331</v>
      </c>
      <c r="O103" s="140" t="s">
        <v>1332</v>
      </c>
      <c r="P103" s="25">
        <v>9</v>
      </c>
      <c r="Q103" s="25">
        <v>7</v>
      </c>
      <c r="R103" s="25">
        <v>9</v>
      </c>
      <c r="S103" s="25">
        <v>9</v>
      </c>
      <c r="T103" s="70">
        <v>4.75</v>
      </c>
      <c r="U103" s="70">
        <v>4</v>
      </c>
      <c r="V103" s="25">
        <v>3</v>
      </c>
      <c r="W103" s="70"/>
      <c r="X103" s="114">
        <f t="shared" si="4"/>
        <v>37.5</v>
      </c>
      <c r="Y103" s="70"/>
      <c r="Z103" s="499"/>
    </row>
    <row r="104" spans="1:26" s="454" customFormat="1" ht="33" customHeight="1">
      <c r="A104" s="26">
        <v>60</v>
      </c>
      <c r="B104" s="189" t="s">
        <v>206</v>
      </c>
      <c r="C104" s="199" t="s">
        <v>193</v>
      </c>
      <c r="D104" s="189" t="s">
        <v>202</v>
      </c>
      <c r="E104" s="189" t="s">
        <v>206</v>
      </c>
      <c r="F104" s="140" t="s">
        <v>303</v>
      </c>
      <c r="G104" s="140" t="s">
        <v>304</v>
      </c>
      <c r="H104" s="194" t="s">
        <v>305</v>
      </c>
      <c r="I104" s="115"/>
      <c r="J104" s="115" t="s">
        <v>250</v>
      </c>
      <c r="K104" s="115" t="s">
        <v>28</v>
      </c>
      <c r="L104" s="115" t="s">
        <v>252</v>
      </c>
      <c r="M104" s="115" t="s">
        <v>306</v>
      </c>
      <c r="N104" s="140" t="s">
        <v>1333</v>
      </c>
      <c r="O104" s="140" t="s">
        <v>1334</v>
      </c>
      <c r="P104" s="115">
        <v>9</v>
      </c>
      <c r="Q104" s="115">
        <v>9</v>
      </c>
      <c r="R104" s="115">
        <v>7</v>
      </c>
      <c r="S104" s="115">
        <v>7</v>
      </c>
      <c r="T104" s="114">
        <v>5.5</v>
      </c>
      <c r="U104" s="114">
        <v>4.5</v>
      </c>
      <c r="V104" s="115"/>
      <c r="W104" s="114"/>
      <c r="X104" s="114">
        <f t="shared" si="4"/>
        <v>36</v>
      </c>
      <c r="Y104" s="114"/>
      <c r="Z104" s="501"/>
    </row>
    <row r="105" spans="1:26" s="454" customFormat="1" ht="33" customHeight="1">
      <c r="A105" s="26">
        <v>82</v>
      </c>
      <c r="B105" s="189" t="s">
        <v>209</v>
      </c>
      <c r="C105" s="199" t="s">
        <v>193</v>
      </c>
      <c r="D105" s="189" t="s">
        <v>203</v>
      </c>
      <c r="E105" s="189" t="s">
        <v>228</v>
      </c>
      <c r="F105" s="197" t="s">
        <v>371</v>
      </c>
      <c r="G105" s="197" t="s">
        <v>372</v>
      </c>
      <c r="H105" s="25"/>
      <c r="I105" s="196" t="s">
        <v>373</v>
      </c>
      <c r="J105" s="115" t="s">
        <v>250</v>
      </c>
      <c r="K105" s="25" t="s">
        <v>49</v>
      </c>
      <c r="L105" s="115" t="s">
        <v>258</v>
      </c>
      <c r="M105" s="115" t="s">
        <v>273</v>
      </c>
      <c r="N105" s="512" t="s">
        <v>1345</v>
      </c>
      <c r="O105" s="512" t="s">
        <v>1346</v>
      </c>
      <c r="P105" s="25">
        <v>8</v>
      </c>
      <c r="Q105" s="25">
        <v>8</v>
      </c>
      <c r="R105" s="25">
        <v>9</v>
      </c>
      <c r="S105" s="25">
        <v>9</v>
      </c>
      <c r="T105" s="70">
        <v>4.75</v>
      </c>
      <c r="U105" s="70">
        <v>4.5</v>
      </c>
      <c r="V105" s="25"/>
      <c r="W105" s="70"/>
      <c r="X105" s="114">
        <f t="shared" si="4"/>
        <v>35.5</v>
      </c>
      <c r="Y105" s="70"/>
      <c r="Z105" s="499"/>
    </row>
    <row r="106" spans="1:26" s="457" customFormat="1" ht="33" customHeight="1">
      <c r="A106" s="26">
        <v>57</v>
      </c>
      <c r="B106" s="189" t="s">
        <v>203</v>
      </c>
      <c r="C106" s="199" t="s">
        <v>193</v>
      </c>
      <c r="D106" s="189" t="s">
        <v>203</v>
      </c>
      <c r="E106" s="189" t="s">
        <v>203</v>
      </c>
      <c r="F106" s="197" t="s">
        <v>294</v>
      </c>
      <c r="G106" s="197" t="s">
        <v>295</v>
      </c>
      <c r="H106" s="237" t="s">
        <v>296</v>
      </c>
      <c r="I106" s="25"/>
      <c r="J106" s="115" t="s">
        <v>257</v>
      </c>
      <c r="K106" s="25" t="s">
        <v>49</v>
      </c>
      <c r="L106" s="115" t="s">
        <v>258</v>
      </c>
      <c r="M106" s="115" t="s">
        <v>297</v>
      </c>
      <c r="N106" s="512" t="s">
        <v>1329</v>
      </c>
      <c r="O106" s="512" t="s">
        <v>1330</v>
      </c>
      <c r="P106" s="25">
        <v>9</v>
      </c>
      <c r="Q106" s="25">
        <v>8</v>
      </c>
      <c r="R106" s="25">
        <v>8</v>
      </c>
      <c r="S106" s="25">
        <v>7</v>
      </c>
      <c r="T106" s="70">
        <v>4.25</v>
      </c>
      <c r="U106" s="70">
        <v>5</v>
      </c>
      <c r="V106" s="25"/>
      <c r="W106" s="70"/>
      <c r="X106" s="114">
        <f t="shared" si="4"/>
        <v>34.5</v>
      </c>
      <c r="Y106" s="70"/>
      <c r="Z106" s="500"/>
    </row>
    <row r="107" spans="1:26" s="454" customFormat="1" ht="33" customHeight="1">
      <c r="A107" s="26">
        <v>47</v>
      </c>
      <c r="B107" s="189" t="s">
        <v>193</v>
      </c>
      <c r="C107" s="199" t="s">
        <v>193</v>
      </c>
      <c r="D107" s="189" t="s">
        <v>202</v>
      </c>
      <c r="E107" s="189" t="s">
        <v>193</v>
      </c>
      <c r="F107" s="197" t="s">
        <v>248</v>
      </c>
      <c r="G107" s="197" t="s">
        <v>22</v>
      </c>
      <c r="H107" s="194" t="s">
        <v>249</v>
      </c>
      <c r="I107" s="115"/>
      <c r="J107" s="115" t="s">
        <v>250</v>
      </c>
      <c r="K107" s="115" t="s">
        <v>251</v>
      </c>
      <c r="L107" s="115" t="s">
        <v>252</v>
      </c>
      <c r="M107" s="115" t="s">
        <v>253</v>
      </c>
      <c r="N107" s="140" t="s">
        <v>1321</v>
      </c>
      <c r="O107" s="140" t="s">
        <v>1322</v>
      </c>
      <c r="P107" s="115">
        <v>8</v>
      </c>
      <c r="Q107" s="115">
        <v>7</v>
      </c>
      <c r="R107" s="115">
        <v>7</v>
      </c>
      <c r="S107" s="115">
        <v>7</v>
      </c>
      <c r="T107" s="114">
        <v>5</v>
      </c>
      <c r="U107" s="114">
        <v>4.25</v>
      </c>
      <c r="V107" s="115"/>
      <c r="W107" s="114"/>
      <c r="X107" s="114">
        <f t="shared" si="4"/>
        <v>33</v>
      </c>
      <c r="Y107" s="114"/>
      <c r="Z107" s="499"/>
    </row>
    <row r="108" spans="1:26" s="454" customFormat="1" ht="33" customHeight="1">
      <c r="A108" s="26">
        <v>67</v>
      </c>
      <c r="B108" s="189" t="s">
        <v>194</v>
      </c>
      <c r="C108" s="199" t="s">
        <v>193</v>
      </c>
      <c r="D108" s="189" t="s">
        <v>203</v>
      </c>
      <c r="E108" s="189" t="s">
        <v>213</v>
      </c>
      <c r="F108" s="197" t="s">
        <v>324</v>
      </c>
      <c r="G108" s="197" t="s">
        <v>325</v>
      </c>
      <c r="H108" s="237" t="s">
        <v>326</v>
      </c>
      <c r="I108" s="25"/>
      <c r="J108" s="189" t="s">
        <v>327</v>
      </c>
      <c r="K108" s="25" t="s">
        <v>328</v>
      </c>
      <c r="L108" s="115" t="s">
        <v>258</v>
      </c>
      <c r="M108" s="115" t="s">
        <v>329</v>
      </c>
      <c r="N108" s="512" t="s">
        <v>1337</v>
      </c>
      <c r="O108" s="512" t="s">
        <v>1338</v>
      </c>
      <c r="P108" s="25">
        <v>5</v>
      </c>
      <c r="Q108" s="25">
        <v>5</v>
      </c>
      <c r="R108" s="25">
        <v>8</v>
      </c>
      <c r="S108" s="25">
        <v>6</v>
      </c>
      <c r="T108" s="70">
        <v>4</v>
      </c>
      <c r="U108" s="70">
        <v>2</v>
      </c>
      <c r="V108" s="25"/>
      <c r="W108" s="70"/>
      <c r="X108" s="114">
        <f t="shared" si="4"/>
        <v>24</v>
      </c>
      <c r="Y108" s="70"/>
      <c r="Z108" s="501"/>
    </row>
    <row r="109" spans="1:26" s="450" customFormat="1" ht="33" customHeight="1" thickBot="1">
      <c r="A109" s="319">
        <v>50</v>
      </c>
      <c r="B109" s="314" t="s">
        <v>196</v>
      </c>
      <c r="C109" s="332" t="s">
        <v>193</v>
      </c>
      <c r="D109" s="314" t="s">
        <v>202</v>
      </c>
      <c r="E109" s="314" t="s">
        <v>196</v>
      </c>
      <c r="F109" s="315" t="s">
        <v>267</v>
      </c>
      <c r="G109" s="315" t="s">
        <v>268</v>
      </c>
      <c r="H109" s="354" t="s">
        <v>269</v>
      </c>
      <c r="I109" s="334"/>
      <c r="J109" s="334" t="s">
        <v>250</v>
      </c>
      <c r="K109" s="334" t="s">
        <v>251</v>
      </c>
      <c r="L109" s="334" t="s">
        <v>252</v>
      </c>
      <c r="M109" s="334" t="s">
        <v>270</v>
      </c>
      <c r="N109" s="177" t="s">
        <v>1325</v>
      </c>
      <c r="O109" s="177" t="s">
        <v>1326</v>
      </c>
      <c r="P109" s="316">
        <v>7</v>
      </c>
      <c r="Q109" s="334">
        <v>7</v>
      </c>
      <c r="R109" s="334">
        <v>8</v>
      </c>
      <c r="S109" s="334">
        <v>7</v>
      </c>
      <c r="T109" s="318"/>
      <c r="U109" s="318"/>
      <c r="V109" s="334"/>
      <c r="W109" s="318"/>
      <c r="X109" s="318"/>
      <c r="Y109" s="324" t="s">
        <v>1146</v>
      </c>
      <c r="Z109" s="502"/>
    </row>
    <row r="110" spans="1:25" s="452" customFormat="1" ht="33" customHeight="1">
      <c r="A110" s="413">
        <v>115</v>
      </c>
      <c r="B110" s="434">
        <v>13</v>
      </c>
      <c r="C110" s="417" t="s">
        <v>194</v>
      </c>
      <c r="D110" s="417" t="s">
        <v>204</v>
      </c>
      <c r="E110" s="417" t="s">
        <v>204</v>
      </c>
      <c r="F110" s="422" t="s">
        <v>478</v>
      </c>
      <c r="G110" s="422" t="s">
        <v>158</v>
      </c>
      <c r="H110" s="478" t="s">
        <v>479</v>
      </c>
      <c r="I110" s="424"/>
      <c r="J110" s="422" t="s">
        <v>443</v>
      </c>
      <c r="K110" s="424" t="s">
        <v>251</v>
      </c>
      <c r="L110" s="424" t="s">
        <v>444</v>
      </c>
      <c r="M110" s="424" t="s">
        <v>715</v>
      </c>
      <c r="N110" s="513" t="s">
        <v>1213</v>
      </c>
      <c r="O110" s="513" t="s">
        <v>1214</v>
      </c>
      <c r="P110" s="413">
        <v>10</v>
      </c>
      <c r="Q110" s="413">
        <v>10</v>
      </c>
      <c r="R110" s="413">
        <v>10</v>
      </c>
      <c r="S110" s="413">
        <v>9</v>
      </c>
      <c r="T110" s="413">
        <v>8.75</v>
      </c>
      <c r="U110" s="413">
        <v>6.5</v>
      </c>
      <c r="V110" s="413"/>
      <c r="W110" s="413"/>
      <c r="X110" s="424">
        <f aca="true" t="shared" si="5" ref="X110:X168">(SUM(P110:S110)/2+T110*2+U110*2+V110+W110)</f>
        <v>50</v>
      </c>
      <c r="Y110" s="424"/>
    </row>
    <row r="111" spans="1:25" s="454" customFormat="1" ht="33" customHeight="1">
      <c r="A111" s="70">
        <v>120</v>
      </c>
      <c r="B111" s="141">
        <v>18</v>
      </c>
      <c r="C111" s="189" t="s">
        <v>194</v>
      </c>
      <c r="D111" s="189" t="s">
        <v>204</v>
      </c>
      <c r="E111" s="189" t="s">
        <v>209</v>
      </c>
      <c r="F111" s="140" t="s">
        <v>489</v>
      </c>
      <c r="G111" s="140" t="s">
        <v>304</v>
      </c>
      <c r="H111" s="228">
        <v>39705</v>
      </c>
      <c r="I111" s="115"/>
      <c r="J111" s="140" t="s">
        <v>443</v>
      </c>
      <c r="K111" s="115" t="s">
        <v>6</v>
      </c>
      <c r="L111" s="115" t="s">
        <v>444</v>
      </c>
      <c r="M111" s="115" t="s">
        <v>714</v>
      </c>
      <c r="N111" s="513" t="s">
        <v>1202</v>
      </c>
      <c r="O111" s="513" t="s">
        <v>1203</v>
      </c>
      <c r="P111" s="25">
        <v>10</v>
      </c>
      <c r="Q111" s="25">
        <v>10</v>
      </c>
      <c r="R111" s="25">
        <v>9</v>
      </c>
      <c r="S111" s="25">
        <v>9</v>
      </c>
      <c r="T111" s="70">
        <v>5.25</v>
      </c>
      <c r="U111" s="70">
        <v>7.5</v>
      </c>
      <c r="V111" s="25"/>
      <c r="W111" s="70"/>
      <c r="X111" s="114">
        <f t="shared" si="5"/>
        <v>44.5</v>
      </c>
      <c r="Y111" s="70"/>
    </row>
    <row r="112" spans="1:25" s="454" customFormat="1" ht="33" customHeight="1">
      <c r="A112" s="70">
        <v>103</v>
      </c>
      <c r="B112" s="141">
        <v>1</v>
      </c>
      <c r="C112" s="189" t="s">
        <v>194</v>
      </c>
      <c r="D112" s="189" t="s">
        <v>204</v>
      </c>
      <c r="E112" s="189" t="s">
        <v>192</v>
      </c>
      <c r="F112" s="140" t="s">
        <v>441</v>
      </c>
      <c r="G112" s="140" t="s">
        <v>22</v>
      </c>
      <c r="H112" s="115"/>
      <c r="I112" s="194" t="s">
        <v>442</v>
      </c>
      <c r="J112" s="140" t="s">
        <v>443</v>
      </c>
      <c r="K112" s="115" t="s">
        <v>6</v>
      </c>
      <c r="L112" s="115" t="s">
        <v>444</v>
      </c>
      <c r="M112" s="115" t="s">
        <v>706</v>
      </c>
      <c r="N112" s="513" t="s">
        <v>1211</v>
      </c>
      <c r="O112" s="513" t="s">
        <v>1212</v>
      </c>
      <c r="P112" s="25">
        <v>10</v>
      </c>
      <c r="Q112" s="25">
        <v>9</v>
      </c>
      <c r="R112" s="25">
        <v>10</v>
      </c>
      <c r="S112" s="25">
        <v>9</v>
      </c>
      <c r="T112" s="70">
        <v>4.5</v>
      </c>
      <c r="U112" s="70">
        <v>5.5</v>
      </c>
      <c r="V112" s="25">
        <v>3</v>
      </c>
      <c r="W112" s="70"/>
      <c r="X112" s="114">
        <f t="shared" si="5"/>
        <v>42</v>
      </c>
      <c r="Y112" s="70"/>
    </row>
    <row r="113" spans="1:25" s="454" customFormat="1" ht="33" customHeight="1">
      <c r="A113" s="70">
        <v>159</v>
      </c>
      <c r="B113" s="180">
        <v>13</v>
      </c>
      <c r="C113" s="181" t="s">
        <v>194</v>
      </c>
      <c r="D113" s="181" t="s">
        <v>204</v>
      </c>
      <c r="E113" s="181" t="s">
        <v>430</v>
      </c>
      <c r="F113" s="197" t="s">
        <v>571</v>
      </c>
      <c r="G113" s="197" t="s">
        <v>572</v>
      </c>
      <c r="H113" s="239">
        <v>39641</v>
      </c>
      <c r="I113" s="25"/>
      <c r="J113" s="214" t="s">
        <v>443</v>
      </c>
      <c r="K113" s="214" t="s">
        <v>6</v>
      </c>
      <c r="L113" s="115" t="s">
        <v>444</v>
      </c>
      <c r="M113" s="115" t="s">
        <v>723</v>
      </c>
      <c r="N113" s="513" t="s">
        <v>1194</v>
      </c>
      <c r="O113" s="513" t="s">
        <v>1195</v>
      </c>
      <c r="P113" s="25">
        <v>8</v>
      </c>
      <c r="Q113" s="25">
        <v>7</v>
      </c>
      <c r="R113" s="25">
        <v>7</v>
      </c>
      <c r="S113" s="25">
        <v>7</v>
      </c>
      <c r="T113" s="70">
        <v>6</v>
      </c>
      <c r="U113" s="70">
        <v>5.5</v>
      </c>
      <c r="V113" s="25">
        <v>3</v>
      </c>
      <c r="W113" s="70"/>
      <c r="X113" s="114">
        <f t="shared" si="5"/>
        <v>40.5</v>
      </c>
      <c r="Y113" s="70"/>
    </row>
    <row r="114" spans="1:25" s="454" customFormat="1" ht="33" customHeight="1">
      <c r="A114" s="70">
        <v>131</v>
      </c>
      <c r="B114" s="180">
        <v>6</v>
      </c>
      <c r="C114" s="181" t="s">
        <v>194</v>
      </c>
      <c r="D114" s="181" t="s">
        <v>204</v>
      </c>
      <c r="E114" s="189" t="s">
        <v>219</v>
      </c>
      <c r="F114" s="223" t="s">
        <v>515</v>
      </c>
      <c r="G114" s="223" t="s">
        <v>516</v>
      </c>
      <c r="H114" s="239"/>
      <c r="I114" s="239">
        <v>39777</v>
      </c>
      <c r="J114" s="214" t="s">
        <v>443</v>
      </c>
      <c r="K114" s="25" t="s">
        <v>6</v>
      </c>
      <c r="L114" s="115" t="s">
        <v>444</v>
      </c>
      <c r="M114" s="115" t="s">
        <v>723</v>
      </c>
      <c r="N114" s="513" t="s">
        <v>1192</v>
      </c>
      <c r="O114" s="513" t="s">
        <v>1193</v>
      </c>
      <c r="P114" s="25">
        <v>8</v>
      </c>
      <c r="Q114" s="25">
        <v>7</v>
      </c>
      <c r="R114" s="25">
        <v>8</v>
      </c>
      <c r="S114" s="25">
        <v>7</v>
      </c>
      <c r="T114" s="70">
        <v>5.25</v>
      </c>
      <c r="U114" s="70">
        <v>3.25</v>
      </c>
      <c r="V114" s="25">
        <v>3</v>
      </c>
      <c r="W114" s="70"/>
      <c r="X114" s="114">
        <f t="shared" si="5"/>
        <v>35</v>
      </c>
      <c r="Y114" s="70"/>
    </row>
    <row r="115" spans="1:25" s="454" customFormat="1" ht="33" customHeight="1">
      <c r="A115" s="70">
        <v>130</v>
      </c>
      <c r="B115" s="180">
        <v>5</v>
      </c>
      <c r="C115" s="181" t="s">
        <v>194</v>
      </c>
      <c r="D115" s="181" t="s">
        <v>204</v>
      </c>
      <c r="E115" s="181" t="s">
        <v>218</v>
      </c>
      <c r="F115" s="223" t="s">
        <v>514</v>
      </c>
      <c r="G115" s="223" t="s">
        <v>331</v>
      </c>
      <c r="H115" s="239">
        <v>39462</v>
      </c>
      <c r="I115" s="25"/>
      <c r="J115" s="214" t="s">
        <v>443</v>
      </c>
      <c r="K115" s="25" t="s">
        <v>6</v>
      </c>
      <c r="L115" s="115" t="s">
        <v>444</v>
      </c>
      <c r="M115" s="115" t="s">
        <v>714</v>
      </c>
      <c r="N115" s="513" t="s">
        <v>1204</v>
      </c>
      <c r="O115" s="513" t="s">
        <v>1205</v>
      </c>
      <c r="P115" s="25">
        <v>9</v>
      </c>
      <c r="Q115" s="25">
        <v>8</v>
      </c>
      <c r="R115" s="25">
        <v>9</v>
      </c>
      <c r="S115" s="25">
        <v>9</v>
      </c>
      <c r="T115" s="70">
        <v>5.25</v>
      </c>
      <c r="U115" s="70">
        <v>3.25</v>
      </c>
      <c r="V115" s="25"/>
      <c r="W115" s="70"/>
      <c r="X115" s="114">
        <f t="shared" si="5"/>
        <v>34.5</v>
      </c>
      <c r="Y115" s="70"/>
    </row>
    <row r="116" spans="1:25" s="458" customFormat="1" ht="33" customHeight="1">
      <c r="A116" s="70">
        <v>106</v>
      </c>
      <c r="B116" s="141">
        <v>4</v>
      </c>
      <c r="C116" s="189" t="s">
        <v>194</v>
      </c>
      <c r="D116" s="189" t="s">
        <v>204</v>
      </c>
      <c r="E116" s="189" t="s">
        <v>195</v>
      </c>
      <c r="F116" s="140" t="s">
        <v>453</v>
      </c>
      <c r="G116" s="140" t="s">
        <v>454</v>
      </c>
      <c r="H116" s="194" t="s">
        <v>455</v>
      </c>
      <c r="I116" s="115"/>
      <c r="J116" s="140" t="s">
        <v>443</v>
      </c>
      <c r="K116" s="115" t="s">
        <v>6</v>
      </c>
      <c r="L116" s="115" t="s">
        <v>444</v>
      </c>
      <c r="M116" s="115" t="s">
        <v>709</v>
      </c>
      <c r="N116" s="513" t="s">
        <v>1207</v>
      </c>
      <c r="O116" s="513" t="s">
        <v>1208</v>
      </c>
      <c r="P116" s="25">
        <v>6</v>
      </c>
      <c r="Q116" s="25">
        <v>7</v>
      </c>
      <c r="R116" s="25">
        <v>9</v>
      </c>
      <c r="S116" s="25">
        <v>8</v>
      </c>
      <c r="T116" s="70">
        <v>4</v>
      </c>
      <c r="U116" s="70">
        <v>4</v>
      </c>
      <c r="V116" s="25"/>
      <c r="W116" s="70"/>
      <c r="X116" s="114">
        <f t="shared" si="5"/>
        <v>31</v>
      </c>
      <c r="Y116" s="70"/>
    </row>
    <row r="117" spans="1:25" s="454" customFormat="1" ht="33" customHeight="1">
      <c r="A117" s="26">
        <v>170</v>
      </c>
      <c r="B117" s="415">
        <v>24</v>
      </c>
      <c r="C117" s="176" t="s">
        <v>194</v>
      </c>
      <c r="D117" s="176" t="s">
        <v>204</v>
      </c>
      <c r="E117" s="176" t="s">
        <v>208</v>
      </c>
      <c r="F117" s="177" t="s">
        <v>602</v>
      </c>
      <c r="G117" s="177" t="s">
        <v>603</v>
      </c>
      <c r="H117" s="178"/>
      <c r="I117" s="246">
        <v>39778</v>
      </c>
      <c r="J117" s="178" t="s">
        <v>443</v>
      </c>
      <c r="K117" s="192" t="s">
        <v>42</v>
      </c>
      <c r="L117" s="178" t="s">
        <v>444</v>
      </c>
      <c r="M117" s="178" t="s">
        <v>719</v>
      </c>
      <c r="N117" s="513" t="s">
        <v>1200</v>
      </c>
      <c r="O117" s="513" t="s">
        <v>1201</v>
      </c>
      <c r="P117" s="26">
        <v>6</v>
      </c>
      <c r="Q117" s="26">
        <v>6</v>
      </c>
      <c r="R117" s="26">
        <v>5</v>
      </c>
      <c r="S117" s="26">
        <v>5</v>
      </c>
      <c r="T117" s="207">
        <v>2.75</v>
      </c>
      <c r="U117" s="207">
        <v>6.75</v>
      </c>
      <c r="V117" s="207"/>
      <c r="W117" s="70"/>
      <c r="X117" s="114">
        <f t="shared" si="5"/>
        <v>30</v>
      </c>
      <c r="Y117" s="70"/>
    </row>
    <row r="118" spans="1:25" s="454" customFormat="1" ht="33" customHeight="1">
      <c r="A118" s="70">
        <v>112</v>
      </c>
      <c r="B118" s="141">
        <v>10</v>
      </c>
      <c r="C118" s="189" t="s">
        <v>194</v>
      </c>
      <c r="D118" s="189" t="s">
        <v>204</v>
      </c>
      <c r="E118" s="189" t="s">
        <v>201</v>
      </c>
      <c r="F118" s="140" t="s">
        <v>472</v>
      </c>
      <c r="G118" s="140" t="s">
        <v>473</v>
      </c>
      <c r="H118" s="115"/>
      <c r="I118" s="228">
        <v>39508</v>
      </c>
      <c r="J118" s="140" t="s">
        <v>443</v>
      </c>
      <c r="K118" s="115" t="s">
        <v>6</v>
      </c>
      <c r="L118" s="115" t="s">
        <v>444</v>
      </c>
      <c r="M118" s="115" t="s">
        <v>714</v>
      </c>
      <c r="N118" s="513"/>
      <c r="O118" s="513" t="s">
        <v>1206</v>
      </c>
      <c r="P118" s="25">
        <v>8</v>
      </c>
      <c r="Q118" s="25">
        <v>8</v>
      </c>
      <c r="R118" s="25">
        <v>9</v>
      </c>
      <c r="S118" s="25">
        <v>9</v>
      </c>
      <c r="T118" s="70">
        <v>3.5</v>
      </c>
      <c r="U118" s="70">
        <v>2</v>
      </c>
      <c r="V118" s="25"/>
      <c r="W118" s="70"/>
      <c r="X118" s="114">
        <f t="shared" si="5"/>
        <v>28</v>
      </c>
      <c r="Y118" s="70"/>
    </row>
    <row r="119" spans="1:25" s="454" customFormat="1" ht="33" customHeight="1">
      <c r="A119" s="70">
        <v>114</v>
      </c>
      <c r="B119" s="141">
        <v>12</v>
      </c>
      <c r="C119" s="189" t="s">
        <v>194</v>
      </c>
      <c r="D119" s="189" t="s">
        <v>204</v>
      </c>
      <c r="E119" s="189" t="s">
        <v>203</v>
      </c>
      <c r="F119" s="140" t="s">
        <v>477</v>
      </c>
      <c r="G119" s="140" t="s">
        <v>158</v>
      </c>
      <c r="H119" s="115"/>
      <c r="I119" s="194" t="s">
        <v>420</v>
      </c>
      <c r="J119" s="140" t="s">
        <v>443</v>
      </c>
      <c r="K119" s="115" t="s">
        <v>6</v>
      </c>
      <c r="L119" s="115" t="s">
        <v>444</v>
      </c>
      <c r="M119" s="115" t="s">
        <v>709</v>
      </c>
      <c r="N119" s="513" t="s">
        <v>1209</v>
      </c>
      <c r="O119" s="513" t="s">
        <v>1210</v>
      </c>
      <c r="P119" s="25">
        <v>6</v>
      </c>
      <c r="Q119" s="25">
        <v>7</v>
      </c>
      <c r="R119" s="25">
        <v>8</v>
      </c>
      <c r="S119" s="25">
        <v>7</v>
      </c>
      <c r="T119" s="70">
        <v>3.25</v>
      </c>
      <c r="U119" s="70">
        <v>3</v>
      </c>
      <c r="V119" s="25"/>
      <c r="W119" s="70"/>
      <c r="X119" s="114">
        <f t="shared" si="5"/>
        <v>26.5</v>
      </c>
      <c r="Y119" s="70"/>
    </row>
    <row r="120" spans="1:25" s="454" customFormat="1" ht="33" customHeight="1">
      <c r="A120" s="70">
        <v>152</v>
      </c>
      <c r="B120" s="180">
        <v>6</v>
      </c>
      <c r="C120" s="181" t="s">
        <v>194</v>
      </c>
      <c r="D120" s="181" t="s">
        <v>204</v>
      </c>
      <c r="E120" s="189" t="s">
        <v>400</v>
      </c>
      <c r="F120" s="197" t="s">
        <v>560</v>
      </c>
      <c r="G120" s="197" t="s">
        <v>134</v>
      </c>
      <c r="H120" s="239">
        <v>39628</v>
      </c>
      <c r="I120" s="25"/>
      <c r="J120" s="214" t="s">
        <v>443</v>
      </c>
      <c r="K120" s="214" t="s">
        <v>6</v>
      </c>
      <c r="L120" s="115" t="s">
        <v>444</v>
      </c>
      <c r="M120" s="115" t="s">
        <v>723</v>
      </c>
      <c r="N120" s="513" t="s">
        <v>1196</v>
      </c>
      <c r="O120" s="513" t="s">
        <v>1197</v>
      </c>
      <c r="P120" s="25">
        <v>7</v>
      </c>
      <c r="Q120" s="25">
        <v>6</v>
      </c>
      <c r="R120" s="25">
        <v>5</v>
      </c>
      <c r="S120" s="25">
        <v>6</v>
      </c>
      <c r="T120" s="70">
        <v>1.5</v>
      </c>
      <c r="U120" s="70">
        <v>3.5</v>
      </c>
      <c r="V120" s="25">
        <v>3</v>
      </c>
      <c r="W120" s="70"/>
      <c r="X120" s="114">
        <f t="shared" si="5"/>
        <v>25</v>
      </c>
      <c r="Y120" s="70"/>
    </row>
    <row r="121" spans="1:25" s="450" customFormat="1" ht="33" customHeight="1" thickBot="1">
      <c r="A121" s="331">
        <v>141</v>
      </c>
      <c r="B121" s="336">
        <v>16</v>
      </c>
      <c r="C121" s="337" t="s">
        <v>194</v>
      </c>
      <c r="D121" s="337" t="s">
        <v>204</v>
      </c>
      <c r="E121" s="328" t="s">
        <v>229</v>
      </c>
      <c r="F121" s="338" t="s">
        <v>535</v>
      </c>
      <c r="G121" s="338" t="s">
        <v>536</v>
      </c>
      <c r="H121" s="339">
        <v>39723</v>
      </c>
      <c r="I121" s="313"/>
      <c r="J121" s="340" t="s">
        <v>443</v>
      </c>
      <c r="K121" s="313" t="s">
        <v>6</v>
      </c>
      <c r="L121" s="334" t="s">
        <v>444</v>
      </c>
      <c r="M121" s="334" t="s">
        <v>723</v>
      </c>
      <c r="N121" s="513" t="s">
        <v>1198</v>
      </c>
      <c r="O121" s="513" t="s">
        <v>1199</v>
      </c>
      <c r="P121" s="313">
        <v>6</v>
      </c>
      <c r="Q121" s="313">
        <v>6</v>
      </c>
      <c r="R121" s="313">
        <v>5</v>
      </c>
      <c r="S121" s="313">
        <v>5</v>
      </c>
      <c r="T121" s="331">
        <v>2.25</v>
      </c>
      <c r="U121" s="331">
        <v>2.5</v>
      </c>
      <c r="V121" s="313">
        <v>3</v>
      </c>
      <c r="W121" s="331"/>
      <c r="X121" s="318">
        <f t="shared" si="5"/>
        <v>23.5</v>
      </c>
      <c r="Y121" s="331"/>
    </row>
    <row r="122" spans="1:25" s="452" customFormat="1" ht="33" customHeight="1">
      <c r="A122" s="327">
        <v>104</v>
      </c>
      <c r="B122" s="335">
        <v>2</v>
      </c>
      <c r="C122" s="326" t="s">
        <v>194</v>
      </c>
      <c r="D122" s="326" t="s">
        <v>206</v>
      </c>
      <c r="E122" s="417" t="s">
        <v>213</v>
      </c>
      <c r="F122" s="480" t="s">
        <v>486</v>
      </c>
      <c r="G122" s="480" t="s">
        <v>487</v>
      </c>
      <c r="H122" s="413"/>
      <c r="I122" s="482" t="s">
        <v>488</v>
      </c>
      <c r="J122" s="483" t="s">
        <v>447</v>
      </c>
      <c r="K122" s="413" t="s">
        <v>251</v>
      </c>
      <c r="L122" s="424" t="s">
        <v>448</v>
      </c>
      <c r="M122" s="424" t="s">
        <v>1158</v>
      </c>
      <c r="N122" s="197" t="s">
        <v>1229</v>
      </c>
      <c r="O122" s="197" t="s">
        <v>1230</v>
      </c>
      <c r="P122" s="413">
        <v>10</v>
      </c>
      <c r="Q122" s="413">
        <v>10</v>
      </c>
      <c r="R122" s="413">
        <v>9</v>
      </c>
      <c r="S122" s="413">
        <v>9</v>
      </c>
      <c r="T122" s="413">
        <v>9</v>
      </c>
      <c r="U122" s="413">
        <v>7</v>
      </c>
      <c r="V122" s="413">
        <v>3</v>
      </c>
      <c r="W122" s="413"/>
      <c r="X122" s="424">
        <f t="shared" si="5"/>
        <v>54</v>
      </c>
      <c r="Y122" s="413"/>
    </row>
    <row r="123" spans="1:25" s="454" customFormat="1" ht="33" customHeight="1">
      <c r="A123" s="367">
        <v>146</v>
      </c>
      <c r="B123" s="372">
        <v>21</v>
      </c>
      <c r="C123" s="373" t="s">
        <v>194</v>
      </c>
      <c r="D123" s="374" t="s">
        <v>215</v>
      </c>
      <c r="E123" s="373" t="s">
        <v>414</v>
      </c>
      <c r="F123" s="369" t="s">
        <v>564</v>
      </c>
      <c r="G123" s="369" t="s">
        <v>137</v>
      </c>
      <c r="H123" s="399"/>
      <c r="I123" s="370" t="s">
        <v>565</v>
      </c>
      <c r="J123" s="400" t="s">
        <v>566</v>
      </c>
      <c r="K123" s="400" t="s">
        <v>6</v>
      </c>
      <c r="L123" s="370" t="s">
        <v>460</v>
      </c>
      <c r="M123" s="370" t="s">
        <v>1167</v>
      </c>
      <c r="N123" s="509" t="s">
        <v>1219</v>
      </c>
      <c r="O123" s="140" t="s">
        <v>1220</v>
      </c>
      <c r="P123" s="370">
        <v>9</v>
      </c>
      <c r="Q123" s="370">
        <v>9</v>
      </c>
      <c r="R123" s="370">
        <v>9</v>
      </c>
      <c r="S123" s="370">
        <v>8</v>
      </c>
      <c r="T123" s="370">
        <v>8.5</v>
      </c>
      <c r="U123" s="370">
        <v>5.75</v>
      </c>
      <c r="V123" s="370">
        <v>3</v>
      </c>
      <c r="W123" s="367"/>
      <c r="X123" s="370">
        <f t="shared" si="5"/>
        <v>49</v>
      </c>
      <c r="Y123" s="370"/>
    </row>
    <row r="124" spans="1:25" s="454" customFormat="1" ht="33" customHeight="1">
      <c r="A124" s="70">
        <v>107</v>
      </c>
      <c r="B124" s="141">
        <v>5</v>
      </c>
      <c r="C124" s="189" t="s">
        <v>194</v>
      </c>
      <c r="D124" s="189" t="s">
        <v>205</v>
      </c>
      <c r="E124" s="373" t="s">
        <v>216</v>
      </c>
      <c r="F124" s="404" t="s">
        <v>509</v>
      </c>
      <c r="G124" s="404" t="s">
        <v>510</v>
      </c>
      <c r="H124" s="399" t="s">
        <v>511</v>
      </c>
      <c r="I124" s="370"/>
      <c r="J124" s="400" t="s">
        <v>459</v>
      </c>
      <c r="K124" s="370" t="s">
        <v>251</v>
      </c>
      <c r="L124" s="370" t="s">
        <v>460</v>
      </c>
      <c r="M124" s="370" t="s">
        <v>710</v>
      </c>
      <c r="N124" s="140" t="s">
        <v>1223</v>
      </c>
      <c r="O124" s="140" t="s">
        <v>1224</v>
      </c>
      <c r="P124" s="370">
        <v>9</v>
      </c>
      <c r="Q124" s="370">
        <v>9</v>
      </c>
      <c r="R124" s="370">
        <v>10</v>
      </c>
      <c r="S124" s="370">
        <v>8</v>
      </c>
      <c r="T124" s="370">
        <v>7.25</v>
      </c>
      <c r="U124" s="370">
        <v>5.5</v>
      </c>
      <c r="V124" s="370">
        <v>3</v>
      </c>
      <c r="W124" s="367"/>
      <c r="X124" s="370">
        <f t="shared" si="5"/>
        <v>46.5</v>
      </c>
      <c r="Y124" s="370"/>
    </row>
    <row r="125" spans="1:25" s="454" customFormat="1" ht="33" customHeight="1">
      <c r="A125" s="70">
        <v>113</v>
      </c>
      <c r="B125" s="141">
        <v>11</v>
      </c>
      <c r="C125" s="189" t="s">
        <v>194</v>
      </c>
      <c r="D125" s="189" t="s">
        <v>206</v>
      </c>
      <c r="E125" s="189" t="s">
        <v>196</v>
      </c>
      <c r="F125" s="140" t="s">
        <v>456</v>
      </c>
      <c r="G125" s="140" t="s">
        <v>457</v>
      </c>
      <c r="H125" s="173"/>
      <c r="I125" s="222" t="s">
        <v>458</v>
      </c>
      <c r="J125" s="140" t="s">
        <v>459</v>
      </c>
      <c r="K125" s="222" t="s">
        <v>251</v>
      </c>
      <c r="L125" s="115" t="s">
        <v>460</v>
      </c>
      <c r="M125" s="115" t="s">
        <v>1159</v>
      </c>
      <c r="N125" s="509" t="s">
        <v>1215</v>
      </c>
      <c r="O125" s="140" t="s">
        <v>1216</v>
      </c>
      <c r="P125" s="115">
        <v>8</v>
      </c>
      <c r="Q125" s="115">
        <v>7</v>
      </c>
      <c r="R125" s="115">
        <v>7</v>
      </c>
      <c r="S125" s="115">
        <v>7</v>
      </c>
      <c r="T125" s="114">
        <v>6.5</v>
      </c>
      <c r="U125" s="114">
        <v>7.75</v>
      </c>
      <c r="V125" s="115">
        <v>3</v>
      </c>
      <c r="W125" s="70"/>
      <c r="X125" s="114">
        <f t="shared" si="5"/>
        <v>46</v>
      </c>
      <c r="Y125" s="70"/>
    </row>
    <row r="126" spans="1:25" s="454" customFormat="1" ht="33" customHeight="1">
      <c r="A126" s="70">
        <v>111</v>
      </c>
      <c r="B126" s="141">
        <v>9</v>
      </c>
      <c r="C126" s="189" t="s">
        <v>194</v>
      </c>
      <c r="D126" s="189" t="s">
        <v>205</v>
      </c>
      <c r="E126" s="189" t="s">
        <v>200</v>
      </c>
      <c r="F126" s="140" t="s">
        <v>470</v>
      </c>
      <c r="G126" s="140" t="s">
        <v>153</v>
      </c>
      <c r="H126" s="173" t="s">
        <v>471</v>
      </c>
      <c r="I126" s="115"/>
      <c r="J126" s="140" t="s">
        <v>459</v>
      </c>
      <c r="K126" s="115" t="s">
        <v>6</v>
      </c>
      <c r="L126" s="115" t="s">
        <v>460</v>
      </c>
      <c r="M126" s="115" t="s">
        <v>710</v>
      </c>
      <c r="N126" s="140" t="s">
        <v>1221</v>
      </c>
      <c r="O126" s="140" t="s">
        <v>1222</v>
      </c>
      <c r="P126" s="115">
        <v>9</v>
      </c>
      <c r="Q126" s="115">
        <v>9</v>
      </c>
      <c r="R126" s="115">
        <v>7</v>
      </c>
      <c r="S126" s="115">
        <v>8</v>
      </c>
      <c r="T126" s="114">
        <v>5</v>
      </c>
      <c r="U126" s="114">
        <v>7.75</v>
      </c>
      <c r="V126" s="115">
        <v>3</v>
      </c>
      <c r="W126" s="70"/>
      <c r="X126" s="114">
        <f t="shared" si="5"/>
        <v>45</v>
      </c>
      <c r="Y126" s="70"/>
    </row>
    <row r="127" spans="1:25" s="454" customFormat="1" ht="33" customHeight="1">
      <c r="A127" s="70">
        <v>117</v>
      </c>
      <c r="B127" s="141">
        <v>15</v>
      </c>
      <c r="C127" s="189" t="s">
        <v>194</v>
      </c>
      <c r="D127" s="189" t="s">
        <v>206</v>
      </c>
      <c r="E127" s="368" t="s">
        <v>497</v>
      </c>
      <c r="F127" s="381" t="s">
        <v>484</v>
      </c>
      <c r="G127" s="381" t="s">
        <v>314</v>
      </c>
      <c r="H127" s="378"/>
      <c r="I127" s="378" t="s">
        <v>125</v>
      </c>
      <c r="J127" s="381" t="s">
        <v>498</v>
      </c>
      <c r="K127" s="378" t="s">
        <v>6</v>
      </c>
      <c r="L127" s="378" t="s">
        <v>499</v>
      </c>
      <c r="M127" s="370" t="s">
        <v>1150</v>
      </c>
      <c r="N127" s="369"/>
      <c r="O127" s="369"/>
      <c r="P127" s="367">
        <v>9</v>
      </c>
      <c r="Q127" s="367">
        <v>7</v>
      </c>
      <c r="R127" s="367">
        <v>8</v>
      </c>
      <c r="S127" s="367">
        <v>8</v>
      </c>
      <c r="T127" s="367">
        <v>8</v>
      </c>
      <c r="U127" s="367">
        <v>6</v>
      </c>
      <c r="V127" s="367"/>
      <c r="W127" s="367"/>
      <c r="X127" s="370">
        <f t="shared" si="5"/>
        <v>44</v>
      </c>
      <c r="Y127" s="367"/>
    </row>
    <row r="128" spans="1:25" s="454" customFormat="1" ht="33" customHeight="1">
      <c r="A128" s="70">
        <v>122</v>
      </c>
      <c r="B128" s="141">
        <v>20</v>
      </c>
      <c r="C128" s="189" t="s">
        <v>194</v>
      </c>
      <c r="D128" s="189" t="s">
        <v>205</v>
      </c>
      <c r="E128" s="189" t="s">
        <v>202</v>
      </c>
      <c r="F128" s="140" t="s">
        <v>474</v>
      </c>
      <c r="G128" s="140" t="s">
        <v>475</v>
      </c>
      <c r="H128" s="115"/>
      <c r="I128" s="194" t="s">
        <v>476</v>
      </c>
      <c r="J128" s="140" t="s">
        <v>447</v>
      </c>
      <c r="K128" s="115" t="s">
        <v>251</v>
      </c>
      <c r="L128" s="115" t="s">
        <v>448</v>
      </c>
      <c r="M128" s="115" t="s">
        <v>1160</v>
      </c>
      <c r="N128" s="197" t="s">
        <v>1231</v>
      </c>
      <c r="O128" s="197" t="s">
        <v>1232</v>
      </c>
      <c r="P128" s="25">
        <v>8</v>
      </c>
      <c r="Q128" s="25">
        <v>9</v>
      </c>
      <c r="R128" s="25">
        <v>9</v>
      </c>
      <c r="S128" s="25">
        <v>8</v>
      </c>
      <c r="T128" s="70">
        <v>5.25</v>
      </c>
      <c r="U128" s="70">
        <v>6</v>
      </c>
      <c r="V128" s="25">
        <v>3</v>
      </c>
      <c r="W128" s="70"/>
      <c r="X128" s="114">
        <f t="shared" si="5"/>
        <v>42.5</v>
      </c>
      <c r="Y128" s="70"/>
    </row>
    <row r="129" spans="1:25" s="455" customFormat="1" ht="33" customHeight="1">
      <c r="A129" s="412">
        <v>119</v>
      </c>
      <c r="B129" s="464">
        <v>17</v>
      </c>
      <c r="C129" s="498" t="s">
        <v>194</v>
      </c>
      <c r="D129" s="416" t="s">
        <v>206</v>
      </c>
      <c r="E129" s="416" t="s">
        <v>501</v>
      </c>
      <c r="F129" s="465" t="s">
        <v>500</v>
      </c>
      <c r="G129" s="465" t="s">
        <v>51</v>
      </c>
      <c r="H129" s="481">
        <v>39604</v>
      </c>
      <c r="I129" s="466"/>
      <c r="J129" s="466" t="s">
        <v>502</v>
      </c>
      <c r="K129" s="466" t="s">
        <v>251</v>
      </c>
      <c r="L129" s="466" t="s">
        <v>499</v>
      </c>
      <c r="M129" s="466" t="s">
        <v>1149</v>
      </c>
      <c r="N129" s="197"/>
      <c r="O129" s="197"/>
      <c r="P129" s="484">
        <v>9</v>
      </c>
      <c r="Q129" s="484">
        <v>7</v>
      </c>
      <c r="R129" s="484">
        <v>10</v>
      </c>
      <c r="S129" s="484">
        <v>8</v>
      </c>
      <c r="T129" s="484">
        <v>7.75</v>
      </c>
      <c r="U129" s="484">
        <v>4.75</v>
      </c>
      <c r="V129" s="484"/>
      <c r="W129" s="412"/>
      <c r="X129" s="435">
        <f t="shared" si="5"/>
        <v>42</v>
      </c>
      <c r="Y129" s="412"/>
    </row>
    <row r="130" spans="1:25" s="455" customFormat="1" ht="33" customHeight="1">
      <c r="A130" s="367">
        <v>124</v>
      </c>
      <c r="B130" s="379">
        <v>22</v>
      </c>
      <c r="C130" s="368" t="s">
        <v>194</v>
      </c>
      <c r="D130" s="380" t="s">
        <v>215</v>
      </c>
      <c r="E130" s="189" t="s">
        <v>206</v>
      </c>
      <c r="F130" s="140" t="s">
        <v>482</v>
      </c>
      <c r="G130" s="140" t="s">
        <v>55</v>
      </c>
      <c r="H130" s="115"/>
      <c r="I130" s="194" t="s">
        <v>483</v>
      </c>
      <c r="J130" s="140" t="s">
        <v>447</v>
      </c>
      <c r="K130" s="115" t="s">
        <v>251</v>
      </c>
      <c r="L130" s="115" t="s">
        <v>448</v>
      </c>
      <c r="M130" s="115" t="s">
        <v>717</v>
      </c>
      <c r="N130" s="197" t="s">
        <v>1227</v>
      </c>
      <c r="O130" s="197" t="s">
        <v>1228</v>
      </c>
      <c r="P130" s="25">
        <v>7</v>
      </c>
      <c r="Q130" s="25">
        <v>9</v>
      </c>
      <c r="R130" s="25">
        <v>7</v>
      </c>
      <c r="S130" s="25">
        <v>9</v>
      </c>
      <c r="T130" s="70">
        <v>5.25</v>
      </c>
      <c r="U130" s="70">
        <v>4.5</v>
      </c>
      <c r="V130" s="25">
        <v>3</v>
      </c>
      <c r="W130" s="70"/>
      <c r="X130" s="114">
        <f t="shared" si="5"/>
        <v>38.5</v>
      </c>
      <c r="Y130" s="70"/>
    </row>
    <row r="131" spans="1:25" s="455" customFormat="1" ht="33" customHeight="1">
      <c r="A131" s="367">
        <v>128</v>
      </c>
      <c r="B131" s="372">
        <v>3</v>
      </c>
      <c r="C131" s="373" t="s">
        <v>194</v>
      </c>
      <c r="D131" s="368" t="s">
        <v>205</v>
      </c>
      <c r="E131" s="189" t="s">
        <v>211</v>
      </c>
      <c r="F131" s="140" t="s">
        <v>492</v>
      </c>
      <c r="G131" s="140" t="s">
        <v>493</v>
      </c>
      <c r="H131" s="238">
        <v>39640</v>
      </c>
      <c r="I131" s="222"/>
      <c r="J131" s="140" t="s">
        <v>459</v>
      </c>
      <c r="K131" s="222" t="s">
        <v>251</v>
      </c>
      <c r="L131" s="115" t="s">
        <v>460</v>
      </c>
      <c r="M131" s="115" t="s">
        <v>710</v>
      </c>
      <c r="N131" s="509" t="s">
        <v>1217</v>
      </c>
      <c r="O131" s="140" t="s">
        <v>1218</v>
      </c>
      <c r="P131" s="115">
        <v>7</v>
      </c>
      <c r="Q131" s="115">
        <v>7</v>
      </c>
      <c r="R131" s="115">
        <v>7</v>
      </c>
      <c r="S131" s="115">
        <v>8</v>
      </c>
      <c r="T131" s="114">
        <v>5</v>
      </c>
      <c r="U131" s="114">
        <v>5.25</v>
      </c>
      <c r="V131" s="115">
        <v>3</v>
      </c>
      <c r="W131" s="70"/>
      <c r="X131" s="114">
        <f t="shared" si="5"/>
        <v>38</v>
      </c>
      <c r="Y131" s="70"/>
    </row>
    <row r="132" spans="1:25" s="455" customFormat="1" ht="33" customHeight="1">
      <c r="A132" s="69">
        <v>129</v>
      </c>
      <c r="B132" s="496">
        <v>4</v>
      </c>
      <c r="C132" s="497" t="s">
        <v>194</v>
      </c>
      <c r="D132" s="361" t="s">
        <v>205</v>
      </c>
      <c r="E132" s="361" t="s">
        <v>193</v>
      </c>
      <c r="F132" s="365" t="s">
        <v>445</v>
      </c>
      <c r="G132" s="365" t="s">
        <v>22</v>
      </c>
      <c r="H132" s="366" t="s">
        <v>446</v>
      </c>
      <c r="I132" s="366"/>
      <c r="J132" s="365" t="s">
        <v>447</v>
      </c>
      <c r="K132" s="363" t="s">
        <v>251</v>
      </c>
      <c r="L132" s="363" t="s">
        <v>448</v>
      </c>
      <c r="M132" s="363" t="s">
        <v>707</v>
      </c>
      <c r="N132" s="197" t="s">
        <v>1233</v>
      </c>
      <c r="O132" s="197" t="s">
        <v>1234</v>
      </c>
      <c r="P132" s="84">
        <v>8</v>
      </c>
      <c r="Q132" s="84">
        <v>8</v>
      </c>
      <c r="R132" s="84">
        <v>6</v>
      </c>
      <c r="S132" s="84">
        <v>7</v>
      </c>
      <c r="T132" s="69">
        <v>6.25</v>
      </c>
      <c r="U132" s="69">
        <v>3.5</v>
      </c>
      <c r="V132" s="84">
        <v>3</v>
      </c>
      <c r="W132" s="69"/>
      <c r="X132" s="362">
        <f t="shared" si="5"/>
        <v>37</v>
      </c>
      <c r="Y132" s="69"/>
    </row>
    <row r="133" spans="1:25" s="454" customFormat="1" ht="33" customHeight="1">
      <c r="A133" s="367">
        <v>169</v>
      </c>
      <c r="B133" s="372">
        <v>23</v>
      </c>
      <c r="C133" s="373" t="s">
        <v>194</v>
      </c>
      <c r="D133" s="374" t="s">
        <v>215</v>
      </c>
      <c r="E133" s="189" t="s">
        <v>217</v>
      </c>
      <c r="F133" s="172" t="s">
        <v>512</v>
      </c>
      <c r="G133" s="172" t="s">
        <v>59</v>
      </c>
      <c r="H133" s="173" t="s">
        <v>350</v>
      </c>
      <c r="I133" s="200"/>
      <c r="J133" s="174" t="s">
        <v>513</v>
      </c>
      <c r="K133" s="115" t="s">
        <v>6</v>
      </c>
      <c r="L133" s="115" t="s">
        <v>460</v>
      </c>
      <c r="M133" s="115" t="s">
        <v>710</v>
      </c>
      <c r="N133" s="140" t="s">
        <v>1225</v>
      </c>
      <c r="O133" s="140" t="s">
        <v>1226</v>
      </c>
      <c r="P133" s="115">
        <v>7</v>
      </c>
      <c r="Q133" s="115">
        <v>8</v>
      </c>
      <c r="R133" s="115">
        <v>7</v>
      </c>
      <c r="S133" s="115">
        <v>8</v>
      </c>
      <c r="T133" s="114">
        <v>4.25</v>
      </c>
      <c r="U133" s="114">
        <v>5</v>
      </c>
      <c r="V133" s="115">
        <v>3</v>
      </c>
      <c r="W133" s="70"/>
      <c r="X133" s="114">
        <f t="shared" si="5"/>
        <v>36.5</v>
      </c>
      <c r="Y133" s="70"/>
    </row>
    <row r="134" spans="1:25" s="454" customFormat="1" ht="33" customHeight="1">
      <c r="A134" s="70">
        <v>148</v>
      </c>
      <c r="B134" s="180">
        <v>2</v>
      </c>
      <c r="C134" s="181" t="s">
        <v>194</v>
      </c>
      <c r="D134" s="189" t="s">
        <v>206</v>
      </c>
      <c r="E134" s="368" t="s">
        <v>544</v>
      </c>
      <c r="F134" s="375" t="s">
        <v>543</v>
      </c>
      <c r="G134" s="375" t="s">
        <v>22</v>
      </c>
      <c r="H134" s="386"/>
      <c r="I134" s="386">
        <v>39600</v>
      </c>
      <c r="J134" s="377" t="s">
        <v>545</v>
      </c>
      <c r="K134" s="376" t="s">
        <v>251</v>
      </c>
      <c r="L134" s="378" t="s">
        <v>546</v>
      </c>
      <c r="M134" s="378" t="s">
        <v>1148</v>
      </c>
      <c r="N134" s="381"/>
      <c r="O134" s="381"/>
      <c r="P134" s="376">
        <v>10</v>
      </c>
      <c r="Q134" s="376">
        <v>9</v>
      </c>
      <c r="R134" s="376">
        <v>9</v>
      </c>
      <c r="S134" s="376">
        <v>9</v>
      </c>
      <c r="T134" s="376">
        <v>4</v>
      </c>
      <c r="U134" s="376">
        <v>3.5</v>
      </c>
      <c r="V134" s="376"/>
      <c r="W134" s="367"/>
      <c r="X134" s="370">
        <f t="shared" si="5"/>
        <v>33.5</v>
      </c>
      <c r="Y134" s="367"/>
    </row>
    <row r="135" spans="1:25" s="454" customFormat="1" ht="33" customHeight="1">
      <c r="A135" s="367">
        <v>155</v>
      </c>
      <c r="B135" s="372">
        <v>9</v>
      </c>
      <c r="C135" s="373" t="s">
        <v>194</v>
      </c>
      <c r="D135" s="368" t="s">
        <v>205</v>
      </c>
      <c r="E135" s="189" t="s">
        <v>235</v>
      </c>
      <c r="F135" s="197" t="s">
        <v>550</v>
      </c>
      <c r="G135" s="197" t="s">
        <v>551</v>
      </c>
      <c r="H135" s="196" t="s">
        <v>552</v>
      </c>
      <c r="I135" s="196"/>
      <c r="J135" s="214" t="s">
        <v>447</v>
      </c>
      <c r="K135" s="214" t="s">
        <v>251</v>
      </c>
      <c r="L135" s="115" t="s">
        <v>448</v>
      </c>
      <c r="M135" s="115" t="s">
        <v>729</v>
      </c>
      <c r="N135" s="197" t="s">
        <v>1235</v>
      </c>
      <c r="O135" s="197" t="s">
        <v>1236</v>
      </c>
      <c r="P135" s="25">
        <v>9</v>
      </c>
      <c r="Q135" s="25">
        <v>8</v>
      </c>
      <c r="R135" s="25">
        <v>6</v>
      </c>
      <c r="S135" s="25">
        <v>8</v>
      </c>
      <c r="T135" s="70">
        <v>4.25</v>
      </c>
      <c r="U135" s="70">
        <v>3</v>
      </c>
      <c r="V135" s="25">
        <v>3</v>
      </c>
      <c r="W135" s="70"/>
      <c r="X135" s="114">
        <f t="shared" si="5"/>
        <v>33</v>
      </c>
      <c r="Y135" s="70"/>
    </row>
    <row r="136" spans="1:25" s="454" customFormat="1" ht="33" customHeight="1">
      <c r="A136" s="367">
        <v>125</v>
      </c>
      <c r="B136" s="379">
        <v>23</v>
      </c>
      <c r="C136" s="368" t="s">
        <v>194</v>
      </c>
      <c r="D136" s="380" t="s">
        <v>215</v>
      </c>
      <c r="E136" s="181" t="s">
        <v>437</v>
      </c>
      <c r="F136" s="197" t="s">
        <v>574</v>
      </c>
      <c r="G136" s="197" t="s">
        <v>575</v>
      </c>
      <c r="H136" s="25" t="s">
        <v>576</v>
      </c>
      <c r="I136" s="25"/>
      <c r="J136" s="214" t="s">
        <v>447</v>
      </c>
      <c r="K136" s="214" t="s">
        <v>251</v>
      </c>
      <c r="L136" s="115" t="s">
        <v>448</v>
      </c>
      <c r="M136" s="115" t="s">
        <v>717</v>
      </c>
      <c r="N136" s="514" t="s">
        <v>1229</v>
      </c>
      <c r="O136" s="514" t="s">
        <v>1237</v>
      </c>
      <c r="P136" s="25">
        <v>7</v>
      </c>
      <c r="Q136" s="25">
        <v>6</v>
      </c>
      <c r="R136" s="25">
        <v>6</v>
      </c>
      <c r="S136" s="25">
        <v>5</v>
      </c>
      <c r="T136" s="70">
        <v>4</v>
      </c>
      <c r="U136" s="70">
        <v>2.25</v>
      </c>
      <c r="V136" s="25">
        <v>3</v>
      </c>
      <c r="W136" s="70"/>
      <c r="X136" s="114">
        <f t="shared" si="5"/>
        <v>27.5</v>
      </c>
      <c r="Y136" s="70"/>
    </row>
    <row r="137" spans="1:25" s="450" customFormat="1" ht="33" customHeight="1" thickBot="1">
      <c r="A137" s="331">
        <v>161</v>
      </c>
      <c r="B137" s="336">
        <v>15</v>
      </c>
      <c r="C137" s="337" t="s">
        <v>194</v>
      </c>
      <c r="D137" s="328" t="s">
        <v>206</v>
      </c>
      <c r="E137" s="406" t="s">
        <v>599</v>
      </c>
      <c r="F137" s="459" t="s">
        <v>597</v>
      </c>
      <c r="G137" s="459" t="s">
        <v>598</v>
      </c>
      <c r="H137" s="428">
        <v>39633</v>
      </c>
      <c r="I137" s="428"/>
      <c r="J137" s="431" t="s">
        <v>600</v>
      </c>
      <c r="K137" s="431" t="s">
        <v>251</v>
      </c>
      <c r="L137" s="433" t="s">
        <v>601</v>
      </c>
      <c r="M137" s="433" t="s">
        <v>1148</v>
      </c>
      <c r="N137" s="381"/>
      <c r="O137" s="381"/>
      <c r="P137" s="426">
        <v>9</v>
      </c>
      <c r="Q137" s="426">
        <v>8</v>
      </c>
      <c r="R137" s="426">
        <v>6</v>
      </c>
      <c r="S137" s="426">
        <v>6</v>
      </c>
      <c r="T137" s="426">
        <v>3</v>
      </c>
      <c r="U137" s="426">
        <v>3.25</v>
      </c>
      <c r="V137" s="426"/>
      <c r="W137" s="405"/>
      <c r="X137" s="407">
        <f t="shared" si="5"/>
        <v>27</v>
      </c>
      <c r="Y137" s="405"/>
    </row>
    <row r="138" spans="1:25" s="452" customFormat="1" ht="33" customHeight="1">
      <c r="A138" s="413">
        <v>134</v>
      </c>
      <c r="B138" s="485">
        <v>9</v>
      </c>
      <c r="C138" s="479" t="s">
        <v>194</v>
      </c>
      <c r="D138" s="486" t="s">
        <v>208</v>
      </c>
      <c r="E138" s="479" t="s">
        <v>222</v>
      </c>
      <c r="F138" s="487" t="s">
        <v>366</v>
      </c>
      <c r="G138" s="487" t="s">
        <v>521</v>
      </c>
      <c r="H138" s="488"/>
      <c r="I138" s="507" t="s">
        <v>504</v>
      </c>
      <c r="J138" s="489" t="s">
        <v>451</v>
      </c>
      <c r="K138" s="488" t="s">
        <v>6</v>
      </c>
      <c r="L138" s="490" t="s">
        <v>452</v>
      </c>
      <c r="M138" s="490" t="s">
        <v>718</v>
      </c>
      <c r="N138" s="191" t="s">
        <v>1266</v>
      </c>
      <c r="O138" s="191" t="s">
        <v>1267</v>
      </c>
      <c r="P138" s="488">
        <v>10</v>
      </c>
      <c r="Q138" s="488">
        <v>9</v>
      </c>
      <c r="R138" s="488">
        <v>10</v>
      </c>
      <c r="S138" s="488">
        <v>9</v>
      </c>
      <c r="T138" s="488">
        <v>9</v>
      </c>
      <c r="U138" s="488">
        <v>8.25</v>
      </c>
      <c r="V138" s="488">
        <v>3</v>
      </c>
      <c r="W138" s="413"/>
      <c r="X138" s="424">
        <f t="shared" si="5"/>
        <v>56.5</v>
      </c>
      <c r="Y138" s="413"/>
    </row>
    <row r="139" spans="1:25" s="454" customFormat="1" ht="33" customHeight="1">
      <c r="A139" s="367">
        <v>110</v>
      </c>
      <c r="B139" s="379">
        <v>8</v>
      </c>
      <c r="C139" s="368" t="s">
        <v>194</v>
      </c>
      <c r="D139" s="380" t="s">
        <v>208</v>
      </c>
      <c r="E139" s="368" t="s">
        <v>199</v>
      </c>
      <c r="F139" s="381" t="s">
        <v>467</v>
      </c>
      <c r="G139" s="381" t="s">
        <v>468</v>
      </c>
      <c r="H139" s="378"/>
      <c r="I139" s="378" t="s">
        <v>469</v>
      </c>
      <c r="J139" s="381" t="s">
        <v>451</v>
      </c>
      <c r="K139" s="378" t="s">
        <v>251</v>
      </c>
      <c r="L139" s="378" t="s">
        <v>452</v>
      </c>
      <c r="M139" s="378" t="s">
        <v>713</v>
      </c>
      <c r="N139" s="191" t="s">
        <v>1238</v>
      </c>
      <c r="O139" s="191" t="s">
        <v>1239</v>
      </c>
      <c r="P139" s="376">
        <v>9</v>
      </c>
      <c r="Q139" s="376">
        <v>9</v>
      </c>
      <c r="R139" s="376">
        <v>10</v>
      </c>
      <c r="S139" s="376">
        <v>9</v>
      </c>
      <c r="T139" s="376">
        <v>9</v>
      </c>
      <c r="U139" s="376">
        <v>8.25</v>
      </c>
      <c r="V139" s="376">
        <v>3</v>
      </c>
      <c r="W139" s="367"/>
      <c r="X139" s="370">
        <f t="shared" si="5"/>
        <v>56</v>
      </c>
      <c r="Y139" s="370"/>
    </row>
    <row r="140" spans="1:25" s="454" customFormat="1" ht="33" customHeight="1">
      <c r="A140" s="367">
        <v>109</v>
      </c>
      <c r="B140" s="379">
        <v>7</v>
      </c>
      <c r="C140" s="368" t="s">
        <v>194</v>
      </c>
      <c r="D140" s="380" t="s">
        <v>208</v>
      </c>
      <c r="E140" s="368" t="s">
        <v>198</v>
      </c>
      <c r="F140" s="381" t="s">
        <v>465</v>
      </c>
      <c r="G140" s="381" t="s">
        <v>466</v>
      </c>
      <c r="H140" s="378"/>
      <c r="I140" s="382">
        <v>39571</v>
      </c>
      <c r="J140" s="381" t="s">
        <v>451</v>
      </c>
      <c r="K140" s="378" t="s">
        <v>251</v>
      </c>
      <c r="L140" s="378" t="s">
        <v>452</v>
      </c>
      <c r="M140" s="378" t="s">
        <v>730</v>
      </c>
      <c r="N140" s="191" t="s">
        <v>1248</v>
      </c>
      <c r="O140" s="191" t="s">
        <v>1249</v>
      </c>
      <c r="P140" s="376">
        <v>8</v>
      </c>
      <c r="Q140" s="376">
        <v>8</v>
      </c>
      <c r="R140" s="376">
        <v>9</v>
      </c>
      <c r="S140" s="376">
        <v>9</v>
      </c>
      <c r="T140" s="376">
        <v>8.75</v>
      </c>
      <c r="U140" s="376">
        <v>8.75</v>
      </c>
      <c r="V140" s="376">
        <v>3</v>
      </c>
      <c r="W140" s="367"/>
      <c r="X140" s="370">
        <f t="shared" si="5"/>
        <v>55</v>
      </c>
      <c r="Y140" s="370"/>
    </row>
    <row r="141" spans="1:25" s="454" customFormat="1" ht="33" customHeight="1">
      <c r="A141" s="367">
        <v>133</v>
      </c>
      <c r="B141" s="372">
        <v>8</v>
      </c>
      <c r="C141" s="373" t="s">
        <v>194</v>
      </c>
      <c r="D141" s="374" t="s">
        <v>208</v>
      </c>
      <c r="E141" s="368" t="s">
        <v>221</v>
      </c>
      <c r="F141" s="375" t="s">
        <v>520</v>
      </c>
      <c r="G141" s="375" t="s">
        <v>336</v>
      </c>
      <c r="H141" s="376"/>
      <c r="I141" s="386">
        <v>43227</v>
      </c>
      <c r="J141" s="377" t="s">
        <v>451</v>
      </c>
      <c r="K141" s="376" t="s">
        <v>6</v>
      </c>
      <c r="L141" s="378" t="s">
        <v>452</v>
      </c>
      <c r="M141" s="378" t="s">
        <v>718</v>
      </c>
      <c r="N141" s="191" t="s">
        <v>1254</v>
      </c>
      <c r="O141" s="191" t="s">
        <v>1255</v>
      </c>
      <c r="P141" s="376">
        <v>9</v>
      </c>
      <c r="Q141" s="376">
        <v>9</v>
      </c>
      <c r="R141" s="376">
        <v>9</v>
      </c>
      <c r="S141" s="376">
        <v>9</v>
      </c>
      <c r="T141" s="376">
        <v>8</v>
      </c>
      <c r="U141" s="376">
        <v>8.25</v>
      </c>
      <c r="V141" s="376">
        <v>3</v>
      </c>
      <c r="W141" s="367"/>
      <c r="X141" s="370">
        <f t="shared" si="5"/>
        <v>53.5</v>
      </c>
      <c r="Y141" s="370"/>
    </row>
    <row r="142" spans="1:25" s="454" customFormat="1" ht="33" customHeight="1">
      <c r="A142" s="367">
        <v>116</v>
      </c>
      <c r="B142" s="379">
        <v>14</v>
      </c>
      <c r="C142" s="368" t="s">
        <v>194</v>
      </c>
      <c r="D142" s="380" t="s">
        <v>208</v>
      </c>
      <c r="E142" s="368" t="s">
        <v>205</v>
      </c>
      <c r="F142" s="381" t="s">
        <v>480</v>
      </c>
      <c r="G142" s="381" t="s">
        <v>158</v>
      </c>
      <c r="H142" s="378"/>
      <c r="I142" s="393" t="s">
        <v>481</v>
      </c>
      <c r="J142" s="381" t="s">
        <v>451</v>
      </c>
      <c r="K142" s="378" t="s">
        <v>251</v>
      </c>
      <c r="L142" s="378" t="s">
        <v>452</v>
      </c>
      <c r="M142" s="378" t="s">
        <v>716</v>
      </c>
      <c r="N142" s="191" t="s">
        <v>1262</v>
      </c>
      <c r="O142" s="191" t="s">
        <v>1263</v>
      </c>
      <c r="P142" s="376">
        <v>8</v>
      </c>
      <c r="Q142" s="376">
        <v>8</v>
      </c>
      <c r="R142" s="376">
        <v>9</v>
      </c>
      <c r="S142" s="376">
        <v>9</v>
      </c>
      <c r="T142" s="376">
        <v>8</v>
      </c>
      <c r="U142" s="376">
        <v>7.75</v>
      </c>
      <c r="V142" s="376">
        <v>3</v>
      </c>
      <c r="W142" s="367"/>
      <c r="X142" s="370">
        <f t="shared" si="5"/>
        <v>51.5</v>
      </c>
      <c r="Y142" s="370"/>
    </row>
    <row r="143" spans="1:25" s="454" customFormat="1" ht="33" customHeight="1">
      <c r="A143" s="367">
        <v>164</v>
      </c>
      <c r="B143" s="372">
        <v>18</v>
      </c>
      <c r="C143" s="373" t="s">
        <v>194</v>
      </c>
      <c r="D143" s="374" t="s">
        <v>208</v>
      </c>
      <c r="E143" s="368" t="s">
        <v>585</v>
      </c>
      <c r="F143" s="397" t="s">
        <v>583</v>
      </c>
      <c r="G143" s="397" t="s">
        <v>584</v>
      </c>
      <c r="H143" s="376"/>
      <c r="I143" s="386">
        <v>39728</v>
      </c>
      <c r="J143" s="377" t="s">
        <v>451</v>
      </c>
      <c r="K143" s="377" t="s">
        <v>251</v>
      </c>
      <c r="L143" s="378" t="s">
        <v>452</v>
      </c>
      <c r="M143" s="378" t="s">
        <v>708</v>
      </c>
      <c r="N143" s="191" t="s">
        <v>1252</v>
      </c>
      <c r="O143" s="191" t="s">
        <v>1253</v>
      </c>
      <c r="P143" s="376">
        <v>8</v>
      </c>
      <c r="Q143" s="376">
        <v>9</v>
      </c>
      <c r="R143" s="376">
        <v>9</v>
      </c>
      <c r="S143" s="376">
        <v>9</v>
      </c>
      <c r="T143" s="376">
        <v>7.25</v>
      </c>
      <c r="U143" s="376">
        <v>7.5</v>
      </c>
      <c r="V143" s="376">
        <v>3</v>
      </c>
      <c r="W143" s="367"/>
      <c r="X143" s="370">
        <f t="shared" si="5"/>
        <v>50</v>
      </c>
      <c r="Y143" s="370"/>
    </row>
    <row r="144" spans="1:25" s="454" customFormat="1" ht="33" customHeight="1">
      <c r="A144" s="367">
        <v>132</v>
      </c>
      <c r="B144" s="398">
        <v>7</v>
      </c>
      <c r="C144" s="373" t="s">
        <v>194</v>
      </c>
      <c r="D144" s="374" t="s">
        <v>207</v>
      </c>
      <c r="E144" s="373" t="s">
        <v>220</v>
      </c>
      <c r="F144" s="375" t="s">
        <v>517</v>
      </c>
      <c r="G144" s="375" t="s">
        <v>518</v>
      </c>
      <c r="H144" s="376" t="s">
        <v>519</v>
      </c>
      <c r="I144" s="386"/>
      <c r="J144" s="377" t="s">
        <v>451</v>
      </c>
      <c r="K144" s="376" t="s">
        <v>251</v>
      </c>
      <c r="L144" s="378" t="s">
        <v>505</v>
      </c>
      <c r="M144" s="378" t="s">
        <v>721</v>
      </c>
      <c r="N144" s="191" t="s">
        <v>1286</v>
      </c>
      <c r="O144" s="191" t="s">
        <v>1287</v>
      </c>
      <c r="P144" s="376">
        <v>9</v>
      </c>
      <c r="Q144" s="376">
        <v>8</v>
      </c>
      <c r="R144" s="376">
        <v>10</v>
      </c>
      <c r="S144" s="376">
        <v>9</v>
      </c>
      <c r="T144" s="376">
        <v>7.5</v>
      </c>
      <c r="U144" s="376">
        <v>8.25</v>
      </c>
      <c r="V144" s="376"/>
      <c r="W144" s="367"/>
      <c r="X144" s="370">
        <f t="shared" si="5"/>
        <v>49.5</v>
      </c>
      <c r="Y144" s="367"/>
    </row>
    <row r="145" spans="1:25" s="454" customFormat="1" ht="33" customHeight="1">
      <c r="A145" s="367">
        <v>158</v>
      </c>
      <c r="B145" s="372">
        <v>12</v>
      </c>
      <c r="C145" s="373" t="s">
        <v>194</v>
      </c>
      <c r="D145" s="374" t="s">
        <v>208</v>
      </c>
      <c r="E145" s="368" t="s">
        <v>427</v>
      </c>
      <c r="F145" s="397" t="s">
        <v>570</v>
      </c>
      <c r="G145" s="397" t="s">
        <v>19</v>
      </c>
      <c r="H145" s="376"/>
      <c r="I145" s="386">
        <v>39640</v>
      </c>
      <c r="J145" s="377" t="s">
        <v>451</v>
      </c>
      <c r="K145" s="377" t="s">
        <v>251</v>
      </c>
      <c r="L145" s="378" t="s">
        <v>452</v>
      </c>
      <c r="M145" s="378" t="s">
        <v>730</v>
      </c>
      <c r="N145" s="191" t="s">
        <v>1242</v>
      </c>
      <c r="O145" s="191" t="s">
        <v>1243</v>
      </c>
      <c r="P145" s="376">
        <v>8</v>
      </c>
      <c r="Q145" s="376">
        <v>8</v>
      </c>
      <c r="R145" s="376">
        <v>9</v>
      </c>
      <c r="S145" s="376">
        <v>9</v>
      </c>
      <c r="T145" s="376">
        <v>8.25</v>
      </c>
      <c r="U145" s="376">
        <v>6.5</v>
      </c>
      <c r="V145" s="376">
        <v>3</v>
      </c>
      <c r="W145" s="367"/>
      <c r="X145" s="370">
        <f t="shared" si="5"/>
        <v>49.5</v>
      </c>
      <c r="Y145" s="370"/>
    </row>
    <row r="146" spans="1:25" s="454" customFormat="1" ht="33" customHeight="1">
      <c r="A146" s="367">
        <v>118</v>
      </c>
      <c r="B146" s="379">
        <v>16</v>
      </c>
      <c r="C146" s="368" t="s">
        <v>194</v>
      </c>
      <c r="D146" s="380" t="s">
        <v>208</v>
      </c>
      <c r="E146" s="368" t="s">
        <v>207</v>
      </c>
      <c r="F146" s="381" t="s">
        <v>484</v>
      </c>
      <c r="G146" s="381" t="s">
        <v>55</v>
      </c>
      <c r="H146" s="378"/>
      <c r="I146" s="382" t="s">
        <v>485</v>
      </c>
      <c r="J146" s="381" t="s">
        <v>451</v>
      </c>
      <c r="K146" s="378" t="s">
        <v>6</v>
      </c>
      <c r="L146" s="378" t="s">
        <v>452</v>
      </c>
      <c r="M146" s="378" t="s">
        <v>718</v>
      </c>
      <c r="N146" s="191" t="s">
        <v>1264</v>
      </c>
      <c r="O146" s="191" t="s">
        <v>1265</v>
      </c>
      <c r="P146" s="376">
        <v>8</v>
      </c>
      <c r="Q146" s="376">
        <v>8</v>
      </c>
      <c r="R146" s="376">
        <v>8</v>
      </c>
      <c r="S146" s="376">
        <v>7</v>
      </c>
      <c r="T146" s="376">
        <v>7</v>
      </c>
      <c r="U146" s="376">
        <v>8.25</v>
      </c>
      <c r="V146" s="376">
        <v>3</v>
      </c>
      <c r="W146" s="367"/>
      <c r="X146" s="370">
        <f t="shared" si="5"/>
        <v>49</v>
      </c>
      <c r="Y146" s="370"/>
    </row>
    <row r="147" spans="1:25" s="454" customFormat="1" ht="33" customHeight="1">
      <c r="A147" s="367">
        <v>121</v>
      </c>
      <c r="B147" s="379">
        <v>19</v>
      </c>
      <c r="C147" s="368" t="s">
        <v>194</v>
      </c>
      <c r="D147" s="380" t="s">
        <v>208</v>
      </c>
      <c r="E147" s="368" t="s">
        <v>210</v>
      </c>
      <c r="F147" s="381" t="s">
        <v>490</v>
      </c>
      <c r="G147" s="381" t="s">
        <v>304</v>
      </c>
      <c r="H147" s="378" t="s">
        <v>491</v>
      </c>
      <c r="I147" s="378"/>
      <c r="J147" s="381" t="s">
        <v>451</v>
      </c>
      <c r="K147" s="378" t="s">
        <v>251</v>
      </c>
      <c r="L147" s="378" t="s">
        <v>452</v>
      </c>
      <c r="M147" s="378" t="s">
        <v>716</v>
      </c>
      <c r="N147" s="191" t="s">
        <v>1244</v>
      </c>
      <c r="O147" s="191" t="s">
        <v>1245</v>
      </c>
      <c r="P147" s="376">
        <v>8</v>
      </c>
      <c r="Q147" s="376">
        <v>7</v>
      </c>
      <c r="R147" s="376">
        <v>9</v>
      </c>
      <c r="S147" s="376">
        <v>7</v>
      </c>
      <c r="T147" s="376">
        <v>8.5</v>
      </c>
      <c r="U147" s="376">
        <v>6.75</v>
      </c>
      <c r="V147" s="376">
        <v>3</v>
      </c>
      <c r="W147" s="367"/>
      <c r="X147" s="370">
        <f t="shared" si="5"/>
        <v>49</v>
      </c>
      <c r="Y147" s="367"/>
    </row>
    <row r="148" spans="1:25" s="454" customFormat="1" ht="33" customHeight="1">
      <c r="A148" s="367">
        <v>144</v>
      </c>
      <c r="B148" s="398">
        <v>19</v>
      </c>
      <c r="C148" s="373" t="s">
        <v>194</v>
      </c>
      <c r="D148" s="374" t="s">
        <v>207</v>
      </c>
      <c r="E148" s="373" t="s">
        <v>232</v>
      </c>
      <c r="F148" s="375" t="s">
        <v>541</v>
      </c>
      <c r="G148" s="375" t="s">
        <v>540</v>
      </c>
      <c r="H148" s="386">
        <v>39516</v>
      </c>
      <c r="I148" s="376"/>
      <c r="J148" s="377" t="s">
        <v>451</v>
      </c>
      <c r="K148" s="376" t="s">
        <v>251</v>
      </c>
      <c r="L148" s="378" t="s">
        <v>505</v>
      </c>
      <c r="M148" s="378" t="s">
        <v>721</v>
      </c>
      <c r="N148" s="191" t="s">
        <v>1290</v>
      </c>
      <c r="O148" s="191" t="s">
        <v>1291</v>
      </c>
      <c r="P148" s="376">
        <v>9</v>
      </c>
      <c r="Q148" s="376">
        <v>8</v>
      </c>
      <c r="R148" s="376">
        <v>10</v>
      </c>
      <c r="S148" s="376">
        <v>8</v>
      </c>
      <c r="T148" s="376">
        <v>8.5</v>
      </c>
      <c r="U148" s="376">
        <v>7</v>
      </c>
      <c r="V148" s="376"/>
      <c r="W148" s="367"/>
      <c r="X148" s="370">
        <f t="shared" si="5"/>
        <v>48.5</v>
      </c>
      <c r="Y148" s="370"/>
    </row>
    <row r="149" spans="1:25" s="454" customFormat="1" ht="33" customHeight="1">
      <c r="A149" s="70">
        <v>127</v>
      </c>
      <c r="B149" s="180">
        <v>2</v>
      </c>
      <c r="C149" s="181" t="s">
        <v>194</v>
      </c>
      <c r="D149" s="182" t="s">
        <v>208</v>
      </c>
      <c r="E149" s="189" t="s">
        <v>215</v>
      </c>
      <c r="F149" s="183" t="s">
        <v>506</v>
      </c>
      <c r="G149" s="183" t="s">
        <v>507</v>
      </c>
      <c r="H149" s="185" t="s">
        <v>508</v>
      </c>
      <c r="I149" s="184"/>
      <c r="J149" s="186" t="s">
        <v>451</v>
      </c>
      <c r="K149" s="184" t="s">
        <v>251</v>
      </c>
      <c r="L149" s="187" t="s">
        <v>452</v>
      </c>
      <c r="M149" s="187" t="s">
        <v>722</v>
      </c>
      <c r="N149" s="191" t="s">
        <v>1268</v>
      </c>
      <c r="O149" s="191" t="s">
        <v>1269</v>
      </c>
      <c r="P149" s="184">
        <v>8</v>
      </c>
      <c r="Q149" s="184">
        <v>7</v>
      </c>
      <c r="R149" s="184">
        <v>7</v>
      </c>
      <c r="S149" s="184">
        <v>7</v>
      </c>
      <c r="T149" s="188">
        <v>8.75</v>
      </c>
      <c r="U149" s="188">
        <v>5.25</v>
      </c>
      <c r="V149" s="184">
        <v>3</v>
      </c>
      <c r="W149" s="70"/>
      <c r="X149" s="114">
        <f t="shared" si="5"/>
        <v>45.5</v>
      </c>
      <c r="Y149" s="70"/>
    </row>
    <row r="150" spans="1:25" s="454" customFormat="1" ht="33" customHeight="1">
      <c r="A150" s="70">
        <v>105</v>
      </c>
      <c r="B150" s="141">
        <v>3</v>
      </c>
      <c r="C150" s="189" t="s">
        <v>194</v>
      </c>
      <c r="D150" s="190" t="s">
        <v>208</v>
      </c>
      <c r="E150" s="189" t="s">
        <v>194</v>
      </c>
      <c r="F150" s="191" t="s">
        <v>449</v>
      </c>
      <c r="G150" s="191" t="s">
        <v>450</v>
      </c>
      <c r="H150" s="193">
        <v>39508</v>
      </c>
      <c r="I150" s="187"/>
      <c r="J150" s="191" t="s">
        <v>451</v>
      </c>
      <c r="K150" s="187" t="s">
        <v>251</v>
      </c>
      <c r="L150" s="187" t="s">
        <v>452</v>
      </c>
      <c r="M150" s="187" t="s">
        <v>708</v>
      </c>
      <c r="N150" s="191" t="s">
        <v>1250</v>
      </c>
      <c r="O150" s="191" t="s">
        <v>1251</v>
      </c>
      <c r="P150" s="184">
        <v>8</v>
      </c>
      <c r="Q150" s="184">
        <v>7</v>
      </c>
      <c r="R150" s="184">
        <v>9</v>
      </c>
      <c r="S150" s="184">
        <v>8</v>
      </c>
      <c r="T150" s="188">
        <v>6.5</v>
      </c>
      <c r="U150" s="188">
        <v>6</v>
      </c>
      <c r="V150" s="184">
        <v>3</v>
      </c>
      <c r="W150" s="70"/>
      <c r="X150" s="114">
        <f t="shared" si="5"/>
        <v>44</v>
      </c>
      <c r="Y150" s="70"/>
    </row>
    <row r="151" spans="1:25" s="454" customFormat="1" ht="33" customHeight="1">
      <c r="A151" s="70">
        <v>126</v>
      </c>
      <c r="B151" s="309">
        <v>1</v>
      </c>
      <c r="C151" s="181" t="s">
        <v>194</v>
      </c>
      <c r="D151" s="182" t="s">
        <v>207</v>
      </c>
      <c r="E151" s="181" t="s">
        <v>214</v>
      </c>
      <c r="F151" s="183" t="s">
        <v>503</v>
      </c>
      <c r="G151" s="183" t="s">
        <v>93</v>
      </c>
      <c r="H151" s="184" t="s">
        <v>504</v>
      </c>
      <c r="I151" s="184"/>
      <c r="J151" s="186" t="s">
        <v>451</v>
      </c>
      <c r="K151" s="184" t="s">
        <v>251</v>
      </c>
      <c r="L151" s="187" t="s">
        <v>505</v>
      </c>
      <c r="M151" s="187" t="s">
        <v>721</v>
      </c>
      <c r="N151" s="191" t="s">
        <v>1284</v>
      </c>
      <c r="O151" s="191" t="s">
        <v>1285</v>
      </c>
      <c r="P151" s="184">
        <v>8</v>
      </c>
      <c r="Q151" s="184">
        <v>8</v>
      </c>
      <c r="R151" s="184">
        <v>8</v>
      </c>
      <c r="S151" s="184">
        <v>7</v>
      </c>
      <c r="T151" s="188">
        <v>7</v>
      </c>
      <c r="U151" s="188">
        <v>7</v>
      </c>
      <c r="V151" s="184"/>
      <c r="W151" s="70"/>
      <c r="X151" s="114">
        <f t="shared" si="5"/>
        <v>43.5</v>
      </c>
      <c r="Y151" s="70"/>
    </row>
    <row r="152" spans="1:25" s="454" customFormat="1" ht="33" customHeight="1">
      <c r="A152" s="70">
        <v>135</v>
      </c>
      <c r="B152" s="180">
        <v>10</v>
      </c>
      <c r="C152" s="181" t="s">
        <v>194</v>
      </c>
      <c r="D152" s="182" t="s">
        <v>207</v>
      </c>
      <c r="E152" s="189" t="s">
        <v>223</v>
      </c>
      <c r="F152" s="183" t="s">
        <v>522</v>
      </c>
      <c r="G152" s="183" t="s">
        <v>349</v>
      </c>
      <c r="H152" s="198">
        <v>39487</v>
      </c>
      <c r="I152" s="184"/>
      <c r="J152" s="186" t="s">
        <v>451</v>
      </c>
      <c r="K152" s="184" t="s">
        <v>6</v>
      </c>
      <c r="L152" s="187" t="s">
        <v>523</v>
      </c>
      <c r="M152" s="187" t="s">
        <v>724</v>
      </c>
      <c r="N152" s="191" t="s">
        <v>1270</v>
      </c>
      <c r="O152" s="191" t="s">
        <v>1271</v>
      </c>
      <c r="P152" s="184">
        <v>9</v>
      </c>
      <c r="Q152" s="184">
        <v>8</v>
      </c>
      <c r="R152" s="184">
        <v>8</v>
      </c>
      <c r="S152" s="184">
        <v>8</v>
      </c>
      <c r="T152" s="188">
        <v>5.25</v>
      </c>
      <c r="U152" s="188">
        <v>6.5</v>
      </c>
      <c r="V152" s="184">
        <v>3</v>
      </c>
      <c r="W152" s="70"/>
      <c r="X152" s="114">
        <f t="shared" si="5"/>
        <v>43</v>
      </c>
      <c r="Y152" s="70"/>
    </row>
    <row r="153" spans="1:25" s="454" customFormat="1" ht="33" customHeight="1">
      <c r="A153" s="70">
        <v>140</v>
      </c>
      <c r="B153" s="180">
        <v>15</v>
      </c>
      <c r="C153" s="181" t="s">
        <v>194</v>
      </c>
      <c r="D153" s="182" t="s">
        <v>208</v>
      </c>
      <c r="E153" s="181" t="s">
        <v>228</v>
      </c>
      <c r="F153" s="183" t="s">
        <v>533</v>
      </c>
      <c r="G153" s="183" t="s">
        <v>104</v>
      </c>
      <c r="H153" s="184"/>
      <c r="I153" s="198">
        <v>39728</v>
      </c>
      <c r="J153" s="186" t="s">
        <v>451</v>
      </c>
      <c r="K153" s="184" t="s">
        <v>534</v>
      </c>
      <c r="L153" s="187" t="s">
        <v>452</v>
      </c>
      <c r="M153" s="187" t="s">
        <v>716</v>
      </c>
      <c r="N153" s="191" t="s">
        <v>1240</v>
      </c>
      <c r="O153" s="191" t="s">
        <v>1241</v>
      </c>
      <c r="P153" s="184">
        <v>6</v>
      </c>
      <c r="Q153" s="184">
        <v>6</v>
      </c>
      <c r="R153" s="184">
        <v>6</v>
      </c>
      <c r="S153" s="184">
        <v>7</v>
      </c>
      <c r="T153" s="188">
        <v>6.5</v>
      </c>
      <c r="U153" s="188">
        <v>6.75</v>
      </c>
      <c r="V153" s="184">
        <v>3</v>
      </c>
      <c r="W153" s="70"/>
      <c r="X153" s="114">
        <f t="shared" si="5"/>
        <v>42</v>
      </c>
      <c r="Y153" s="70"/>
    </row>
    <row r="154" spans="1:25" s="454" customFormat="1" ht="33" customHeight="1">
      <c r="A154" s="70">
        <v>153</v>
      </c>
      <c r="B154" s="180">
        <v>7</v>
      </c>
      <c r="C154" s="181" t="s">
        <v>194</v>
      </c>
      <c r="D154" s="182" t="s">
        <v>208</v>
      </c>
      <c r="E154" s="181" t="s">
        <v>403</v>
      </c>
      <c r="F154" s="215" t="s">
        <v>561</v>
      </c>
      <c r="G154" s="215" t="s">
        <v>562</v>
      </c>
      <c r="H154" s="184"/>
      <c r="I154" s="184" t="s">
        <v>563</v>
      </c>
      <c r="J154" s="186" t="s">
        <v>451</v>
      </c>
      <c r="K154" s="186" t="s">
        <v>251</v>
      </c>
      <c r="L154" s="187" t="s">
        <v>452</v>
      </c>
      <c r="M154" s="187" t="s">
        <v>732</v>
      </c>
      <c r="N154" s="191" t="s">
        <v>1246</v>
      </c>
      <c r="O154" s="191" t="s">
        <v>1247</v>
      </c>
      <c r="P154" s="184">
        <v>6</v>
      </c>
      <c r="Q154" s="184">
        <v>6</v>
      </c>
      <c r="R154" s="184">
        <v>8</v>
      </c>
      <c r="S154" s="184">
        <v>7</v>
      </c>
      <c r="T154" s="188">
        <v>7.25</v>
      </c>
      <c r="U154" s="188">
        <v>5.5</v>
      </c>
      <c r="V154" s="184">
        <v>3</v>
      </c>
      <c r="W154" s="70"/>
      <c r="X154" s="114">
        <f t="shared" si="5"/>
        <v>42</v>
      </c>
      <c r="Y154" s="70"/>
    </row>
    <row r="155" spans="1:25" s="454" customFormat="1" ht="33" customHeight="1">
      <c r="A155" s="70">
        <v>143</v>
      </c>
      <c r="B155" s="180">
        <v>18</v>
      </c>
      <c r="C155" s="181" t="s">
        <v>194</v>
      </c>
      <c r="D155" s="182" t="s">
        <v>208</v>
      </c>
      <c r="E155" s="189" t="s">
        <v>231</v>
      </c>
      <c r="F155" s="183" t="s">
        <v>539</v>
      </c>
      <c r="G155" s="183" t="s">
        <v>540</v>
      </c>
      <c r="H155" s="198">
        <v>39489</v>
      </c>
      <c r="I155" s="184"/>
      <c r="J155" s="186" t="s">
        <v>451</v>
      </c>
      <c r="K155" s="184" t="s">
        <v>251</v>
      </c>
      <c r="L155" s="187" t="s">
        <v>452</v>
      </c>
      <c r="M155" s="187" t="s">
        <v>708</v>
      </c>
      <c r="N155" s="191" t="s">
        <v>1256</v>
      </c>
      <c r="O155" s="191" t="s">
        <v>1257</v>
      </c>
      <c r="P155" s="184">
        <v>8</v>
      </c>
      <c r="Q155" s="184">
        <v>8</v>
      </c>
      <c r="R155" s="184">
        <v>9</v>
      </c>
      <c r="S155" s="184">
        <v>8</v>
      </c>
      <c r="T155" s="188">
        <v>6.5</v>
      </c>
      <c r="U155" s="188">
        <v>4.5</v>
      </c>
      <c r="V155" s="184">
        <v>3</v>
      </c>
      <c r="W155" s="70"/>
      <c r="X155" s="114">
        <f t="shared" si="5"/>
        <v>41.5</v>
      </c>
      <c r="Y155" s="70"/>
    </row>
    <row r="156" spans="1:25" s="454" customFormat="1" ht="33" customHeight="1">
      <c r="A156" s="70">
        <v>156</v>
      </c>
      <c r="B156" s="180">
        <v>10</v>
      </c>
      <c r="C156" s="181" t="s">
        <v>194</v>
      </c>
      <c r="D156" s="182" t="s">
        <v>207</v>
      </c>
      <c r="E156" s="189" t="s">
        <v>418</v>
      </c>
      <c r="F156" s="215" t="s">
        <v>567</v>
      </c>
      <c r="G156" s="215" t="s">
        <v>137</v>
      </c>
      <c r="H156" s="184"/>
      <c r="I156" s="184" t="s">
        <v>568</v>
      </c>
      <c r="J156" s="186" t="s">
        <v>451</v>
      </c>
      <c r="K156" s="186" t="s">
        <v>6</v>
      </c>
      <c r="L156" s="187" t="s">
        <v>505</v>
      </c>
      <c r="M156" s="187" t="s">
        <v>733</v>
      </c>
      <c r="N156" s="191" t="s">
        <v>1296</v>
      </c>
      <c r="O156" s="191" t="s">
        <v>1297</v>
      </c>
      <c r="P156" s="184">
        <v>8</v>
      </c>
      <c r="Q156" s="184">
        <v>9</v>
      </c>
      <c r="R156" s="184">
        <v>8</v>
      </c>
      <c r="S156" s="184">
        <v>8</v>
      </c>
      <c r="T156" s="188">
        <v>3.75</v>
      </c>
      <c r="U156" s="188">
        <v>7</v>
      </c>
      <c r="V156" s="184">
        <v>3</v>
      </c>
      <c r="W156" s="70"/>
      <c r="X156" s="114">
        <f t="shared" si="5"/>
        <v>41</v>
      </c>
      <c r="Y156" s="70"/>
    </row>
    <row r="157" spans="1:25" s="454" customFormat="1" ht="33" customHeight="1">
      <c r="A157" s="70">
        <v>163</v>
      </c>
      <c r="B157" s="180">
        <v>17</v>
      </c>
      <c r="C157" s="181" t="s">
        <v>194</v>
      </c>
      <c r="D157" s="182" t="s">
        <v>207</v>
      </c>
      <c r="E157" s="181" t="s">
        <v>582</v>
      </c>
      <c r="F157" s="215" t="s">
        <v>366</v>
      </c>
      <c r="G157" s="215" t="s">
        <v>581</v>
      </c>
      <c r="H157" s="184"/>
      <c r="I157" s="198">
        <v>39668</v>
      </c>
      <c r="J157" s="186" t="s">
        <v>451</v>
      </c>
      <c r="K157" s="186" t="s">
        <v>6</v>
      </c>
      <c r="L157" s="187" t="s">
        <v>505</v>
      </c>
      <c r="M157" s="187" t="s">
        <v>733</v>
      </c>
      <c r="N157" s="191" t="s">
        <v>1294</v>
      </c>
      <c r="O157" s="191" t="s">
        <v>1295</v>
      </c>
      <c r="P157" s="184">
        <v>9</v>
      </c>
      <c r="Q157" s="184">
        <v>9</v>
      </c>
      <c r="R157" s="184">
        <v>9</v>
      </c>
      <c r="S157" s="184">
        <v>9</v>
      </c>
      <c r="T157" s="188">
        <v>4.75</v>
      </c>
      <c r="U157" s="188">
        <v>5.25</v>
      </c>
      <c r="V157" s="184">
        <v>3</v>
      </c>
      <c r="W157" s="70"/>
      <c r="X157" s="114">
        <f t="shared" si="5"/>
        <v>41</v>
      </c>
      <c r="Y157" s="70"/>
    </row>
    <row r="158" spans="1:25" s="454" customFormat="1" ht="33" customHeight="1">
      <c r="A158" s="70">
        <v>149</v>
      </c>
      <c r="B158" s="180">
        <v>3</v>
      </c>
      <c r="C158" s="181" t="s">
        <v>194</v>
      </c>
      <c r="D158" s="182" t="s">
        <v>208</v>
      </c>
      <c r="E158" s="181" t="s">
        <v>236</v>
      </c>
      <c r="F158" s="215" t="s">
        <v>553</v>
      </c>
      <c r="G158" s="215" t="s">
        <v>51</v>
      </c>
      <c r="H158" s="185" t="s">
        <v>554</v>
      </c>
      <c r="I158" s="184"/>
      <c r="J158" s="186" t="s">
        <v>451</v>
      </c>
      <c r="K158" s="186" t="s">
        <v>251</v>
      </c>
      <c r="L158" s="187" t="s">
        <v>452</v>
      </c>
      <c r="M158" s="187" t="s">
        <v>730</v>
      </c>
      <c r="N158" s="191" t="s">
        <v>1260</v>
      </c>
      <c r="O158" s="191" t="s">
        <v>1261</v>
      </c>
      <c r="P158" s="184">
        <v>6</v>
      </c>
      <c r="Q158" s="184">
        <v>6</v>
      </c>
      <c r="R158" s="184">
        <v>6</v>
      </c>
      <c r="S158" s="184">
        <v>7</v>
      </c>
      <c r="T158" s="188">
        <v>8.25</v>
      </c>
      <c r="U158" s="188">
        <v>4.25</v>
      </c>
      <c r="V158" s="184">
        <v>3</v>
      </c>
      <c r="W158" s="70"/>
      <c r="X158" s="114">
        <f t="shared" si="5"/>
        <v>40.5</v>
      </c>
      <c r="Y158" s="70"/>
    </row>
    <row r="159" spans="1:25" s="454" customFormat="1" ht="33" customHeight="1">
      <c r="A159" s="70">
        <v>165</v>
      </c>
      <c r="B159" s="180">
        <v>19</v>
      </c>
      <c r="C159" s="181" t="s">
        <v>194</v>
      </c>
      <c r="D159" s="182" t="s">
        <v>207</v>
      </c>
      <c r="E159" s="181" t="s">
        <v>588</v>
      </c>
      <c r="F159" s="215" t="s">
        <v>586</v>
      </c>
      <c r="G159" s="215" t="s">
        <v>587</v>
      </c>
      <c r="H159" s="184" t="s">
        <v>589</v>
      </c>
      <c r="I159" s="184"/>
      <c r="J159" s="186" t="s">
        <v>451</v>
      </c>
      <c r="K159" s="186" t="s">
        <v>6</v>
      </c>
      <c r="L159" s="187" t="s">
        <v>505</v>
      </c>
      <c r="M159" s="187" t="s">
        <v>733</v>
      </c>
      <c r="N159" s="191" t="s">
        <v>1298</v>
      </c>
      <c r="O159" s="191" t="s">
        <v>1299</v>
      </c>
      <c r="P159" s="184">
        <v>9</v>
      </c>
      <c r="Q159" s="184">
        <v>8</v>
      </c>
      <c r="R159" s="184">
        <v>9</v>
      </c>
      <c r="S159" s="184">
        <v>8</v>
      </c>
      <c r="T159" s="188">
        <v>4.75</v>
      </c>
      <c r="U159" s="188">
        <v>5.25</v>
      </c>
      <c r="V159" s="184">
        <v>3</v>
      </c>
      <c r="W159" s="70"/>
      <c r="X159" s="114">
        <f t="shared" si="5"/>
        <v>40</v>
      </c>
      <c r="Y159" s="70"/>
    </row>
    <row r="160" spans="1:25" s="454" customFormat="1" ht="33" customHeight="1">
      <c r="A160" s="70">
        <v>142</v>
      </c>
      <c r="B160" s="309">
        <v>17</v>
      </c>
      <c r="C160" s="181" t="s">
        <v>194</v>
      </c>
      <c r="D160" s="182" t="s">
        <v>207</v>
      </c>
      <c r="E160" s="181" t="s">
        <v>230</v>
      </c>
      <c r="F160" s="183" t="s">
        <v>537</v>
      </c>
      <c r="G160" s="183" t="s">
        <v>538</v>
      </c>
      <c r="H160" s="198"/>
      <c r="I160" s="198">
        <v>39580</v>
      </c>
      <c r="J160" s="186" t="s">
        <v>451</v>
      </c>
      <c r="K160" s="184" t="s">
        <v>251</v>
      </c>
      <c r="L160" s="187" t="s">
        <v>505</v>
      </c>
      <c r="M160" s="187" t="s">
        <v>721</v>
      </c>
      <c r="N160" s="191" t="s">
        <v>1288</v>
      </c>
      <c r="O160" s="191" t="s">
        <v>1289</v>
      </c>
      <c r="P160" s="184">
        <v>6</v>
      </c>
      <c r="Q160" s="184">
        <v>8</v>
      </c>
      <c r="R160" s="184">
        <v>9</v>
      </c>
      <c r="S160" s="184">
        <v>8</v>
      </c>
      <c r="T160" s="188">
        <v>6</v>
      </c>
      <c r="U160" s="188">
        <v>5.75</v>
      </c>
      <c r="V160" s="184"/>
      <c r="W160" s="70"/>
      <c r="X160" s="114">
        <f t="shared" si="5"/>
        <v>39</v>
      </c>
      <c r="Y160" s="70"/>
    </row>
    <row r="161" spans="1:25" s="454" customFormat="1" ht="33" customHeight="1">
      <c r="A161" s="70">
        <v>123</v>
      </c>
      <c r="B161" s="141">
        <v>21</v>
      </c>
      <c r="C161" s="189" t="s">
        <v>194</v>
      </c>
      <c r="D161" s="190" t="s">
        <v>207</v>
      </c>
      <c r="E161" s="189" t="s">
        <v>212</v>
      </c>
      <c r="F161" s="191" t="s">
        <v>494</v>
      </c>
      <c r="G161" s="191" t="s">
        <v>308</v>
      </c>
      <c r="H161" s="187"/>
      <c r="I161" s="187" t="s">
        <v>495</v>
      </c>
      <c r="J161" s="191" t="s">
        <v>451</v>
      </c>
      <c r="K161" s="187" t="s">
        <v>6</v>
      </c>
      <c r="L161" s="187" t="s">
        <v>496</v>
      </c>
      <c r="M161" s="187" t="s">
        <v>720</v>
      </c>
      <c r="N161" s="191" t="s">
        <v>1282</v>
      </c>
      <c r="O161" s="191" t="s">
        <v>1283</v>
      </c>
      <c r="P161" s="184">
        <v>10</v>
      </c>
      <c r="Q161" s="184">
        <v>9</v>
      </c>
      <c r="R161" s="184">
        <v>10</v>
      </c>
      <c r="S161" s="184">
        <v>9</v>
      </c>
      <c r="T161" s="188">
        <v>4.25</v>
      </c>
      <c r="U161" s="188">
        <v>3.75</v>
      </c>
      <c r="V161" s="184">
        <v>3</v>
      </c>
      <c r="W161" s="70"/>
      <c r="X161" s="114">
        <f t="shared" si="5"/>
        <v>38</v>
      </c>
      <c r="Y161" s="70"/>
    </row>
    <row r="162" spans="1:25" s="454" customFormat="1" ht="33" customHeight="1">
      <c r="A162" s="70">
        <v>137</v>
      </c>
      <c r="B162" s="180">
        <v>12</v>
      </c>
      <c r="C162" s="181" t="s">
        <v>194</v>
      </c>
      <c r="D162" s="182" t="s">
        <v>207</v>
      </c>
      <c r="E162" s="189" t="s">
        <v>225</v>
      </c>
      <c r="F162" s="183" t="s">
        <v>526</v>
      </c>
      <c r="G162" s="183" t="s">
        <v>527</v>
      </c>
      <c r="H162" s="184" t="s">
        <v>528</v>
      </c>
      <c r="I162" s="184"/>
      <c r="J162" s="186" t="s">
        <v>451</v>
      </c>
      <c r="K162" s="184" t="s">
        <v>6</v>
      </c>
      <c r="L162" s="187" t="s">
        <v>496</v>
      </c>
      <c r="M162" s="187" t="s">
        <v>720</v>
      </c>
      <c r="N162" s="191" t="s">
        <v>1278</v>
      </c>
      <c r="O162" s="191" t="s">
        <v>1279</v>
      </c>
      <c r="P162" s="184">
        <v>9</v>
      </c>
      <c r="Q162" s="184">
        <v>9</v>
      </c>
      <c r="R162" s="184">
        <v>9</v>
      </c>
      <c r="S162" s="184">
        <v>9</v>
      </c>
      <c r="T162" s="188">
        <v>4.75</v>
      </c>
      <c r="U162" s="188">
        <v>3.5</v>
      </c>
      <c r="V162" s="184">
        <v>3</v>
      </c>
      <c r="W162" s="70"/>
      <c r="X162" s="114">
        <f t="shared" si="5"/>
        <v>37.5</v>
      </c>
      <c r="Y162" s="70"/>
    </row>
    <row r="163" spans="1:25" s="454" customFormat="1" ht="33" customHeight="1">
      <c r="A163" s="70">
        <v>147</v>
      </c>
      <c r="B163" s="180">
        <v>1</v>
      </c>
      <c r="C163" s="195" t="s">
        <v>194</v>
      </c>
      <c r="D163" s="206" t="s">
        <v>207</v>
      </c>
      <c r="E163" s="195" t="s">
        <v>234</v>
      </c>
      <c r="F163" s="248" t="s">
        <v>547</v>
      </c>
      <c r="G163" s="248" t="s">
        <v>548</v>
      </c>
      <c r="H163" s="184"/>
      <c r="I163" s="184" t="s">
        <v>549</v>
      </c>
      <c r="J163" s="186" t="s">
        <v>451</v>
      </c>
      <c r="K163" s="186" t="s">
        <v>6</v>
      </c>
      <c r="L163" s="187" t="s">
        <v>496</v>
      </c>
      <c r="M163" s="187" t="s">
        <v>720</v>
      </c>
      <c r="N163" s="191" t="s">
        <v>1280</v>
      </c>
      <c r="O163" s="191" t="s">
        <v>1281</v>
      </c>
      <c r="P163" s="184">
        <v>8</v>
      </c>
      <c r="Q163" s="184">
        <v>7</v>
      </c>
      <c r="R163" s="184">
        <v>7</v>
      </c>
      <c r="S163" s="184">
        <v>9</v>
      </c>
      <c r="T163" s="188">
        <v>5</v>
      </c>
      <c r="U163" s="188">
        <v>3.75</v>
      </c>
      <c r="V163" s="184">
        <v>3</v>
      </c>
      <c r="W163" s="70"/>
      <c r="X163" s="114">
        <f t="shared" si="5"/>
        <v>36</v>
      </c>
      <c r="Y163" s="70"/>
    </row>
    <row r="164" spans="1:25" s="454" customFormat="1" ht="33" customHeight="1">
      <c r="A164" s="70">
        <v>154</v>
      </c>
      <c r="B164" s="180">
        <v>8</v>
      </c>
      <c r="C164" s="181" t="s">
        <v>194</v>
      </c>
      <c r="D164" s="182" t="s">
        <v>207</v>
      </c>
      <c r="E164" s="189" t="s">
        <v>408</v>
      </c>
      <c r="F164" s="215" t="s">
        <v>366</v>
      </c>
      <c r="G164" s="215" t="s">
        <v>399</v>
      </c>
      <c r="H164" s="184"/>
      <c r="I164" s="198">
        <v>39755</v>
      </c>
      <c r="J164" s="186" t="s">
        <v>451</v>
      </c>
      <c r="K164" s="186" t="s">
        <v>251</v>
      </c>
      <c r="L164" s="187" t="s">
        <v>505</v>
      </c>
      <c r="M164" s="187" t="s">
        <v>721</v>
      </c>
      <c r="N164" s="191" t="s">
        <v>1292</v>
      </c>
      <c r="O164" s="191" t="s">
        <v>1293</v>
      </c>
      <c r="P164" s="184">
        <v>6</v>
      </c>
      <c r="Q164" s="184">
        <v>8</v>
      </c>
      <c r="R164" s="184">
        <v>7</v>
      </c>
      <c r="S164" s="184">
        <v>7</v>
      </c>
      <c r="T164" s="188">
        <v>5</v>
      </c>
      <c r="U164" s="188">
        <v>5.5</v>
      </c>
      <c r="V164" s="184"/>
      <c r="W164" s="70"/>
      <c r="X164" s="114">
        <f t="shared" si="5"/>
        <v>35</v>
      </c>
      <c r="Y164" s="70"/>
    </row>
    <row r="165" spans="1:25" s="454" customFormat="1" ht="33" customHeight="1">
      <c r="A165" s="70">
        <v>162</v>
      </c>
      <c r="B165" s="180">
        <v>16</v>
      </c>
      <c r="C165" s="181" t="s">
        <v>194</v>
      </c>
      <c r="D165" s="182" t="s">
        <v>207</v>
      </c>
      <c r="E165" s="189" t="s">
        <v>579</v>
      </c>
      <c r="F165" s="215" t="s">
        <v>577</v>
      </c>
      <c r="G165" s="215" t="s">
        <v>578</v>
      </c>
      <c r="H165" s="184"/>
      <c r="I165" s="198">
        <v>39458</v>
      </c>
      <c r="J165" s="216" t="s">
        <v>580</v>
      </c>
      <c r="K165" s="186" t="s">
        <v>6</v>
      </c>
      <c r="L165" s="187" t="s">
        <v>505</v>
      </c>
      <c r="M165" s="187" t="s">
        <v>733</v>
      </c>
      <c r="N165" s="191" t="s">
        <v>1300</v>
      </c>
      <c r="O165" s="191" t="s">
        <v>1301</v>
      </c>
      <c r="P165" s="184">
        <v>8</v>
      </c>
      <c r="Q165" s="184">
        <v>7</v>
      </c>
      <c r="R165" s="184">
        <v>8</v>
      </c>
      <c r="S165" s="184">
        <v>8</v>
      </c>
      <c r="T165" s="188">
        <v>3</v>
      </c>
      <c r="U165" s="188">
        <v>5</v>
      </c>
      <c r="V165" s="184">
        <v>3</v>
      </c>
      <c r="W165" s="70"/>
      <c r="X165" s="114">
        <f t="shared" si="5"/>
        <v>34.5</v>
      </c>
      <c r="Y165" s="70"/>
    </row>
    <row r="166" spans="1:25" s="454" customFormat="1" ht="33" customHeight="1">
      <c r="A166" s="70">
        <v>168</v>
      </c>
      <c r="B166" s="180">
        <v>22</v>
      </c>
      <c r="C166" s="181" t="s">
        <v>194</v>
      </c>
      <c r="D166" s="182" t="s">
        <v>207</v>
      </c>
      <c r="E166" s="189" t="s">
        <v>596</v>
      </c>
      <c r="F166" s="215" t="s">
        <v>595</v>
      </c>
      <c r="G166" s="215" t="s">
        <v>439</v>
      </c>
      <c r="H166" s="184"/>
      <c r="I166" s="198">
        <v>39678</v>
      </c>
      <c r="J166" s="186" t="s">
        <v>451</v>
      </c>
      <c r="K166" s="186" t="s">
        <v>6</v>
      </c>
      <c r="L166" s="187" t="s">
        <v>523</v>
      </c>
      <c r="M166" s="187" t="s">
        <v>724</v>
      </c>
      <c r="N166" s="191" t="s">
        <v>1272</v>
      </c>
      <c r="O166" s="191" t="s">
        <v>1273</v>
      </c>
      <c r="P166" s="184">
        <v>7</v>
      </c>
      <c r="Q166" s="184">
        <v>8</v>
      </c>
      <c r="R166" s="184">
        <v>8</v>
      </c>
      <c r="S166" s="184">
        <v>8</v>
      </c>
      <c r="T166" s="188">
        <v>4.25</v>
      </c>
      <c r="U166" s="188">
        <v>3.75</v>
      </c>
      <c r="V166" s="184">
        <v>3</v>
      </c>
      <c r="W166" s="70"/>
      <c r="X166" s="114">
        <f t="shared" si="5"/>
        <v>34.5</v>
      </c>
      <c r="Y166" s="70" t="s">
        <v>1318</v>
      </c>
    </row>
    <row r="167" spans="1:25" s="454" customFormat="1" ht="33" customHeight="1">
      <c r="A167" s="70">
        <v>139</v>
      </c>
      <c r="B167" s="180">
        <v>14</v>
      </c>
      <c r="C167" s="181" t="s">
        <v>194</v>
      </c>
      <c r="D167" s="182" t="s">
        <v>208</v>
      </c>
      <c r="E167" s="189" t="s">
        <v>227</v>
      </c>
      <c r="F167" s="183" t="s">
        <v>531</v>
      </c>
      <c r="G167" s="183" t="s">
        <v>1</v>
      </c>
      <c r="H167" s="184" t="s">
        <v>532</v>
      </c>
      <c r="I167" s="198"/>
      <c r="J167" s="186" t="s">
        <v>451</v>
      </c>
      <c r="K167" s="184" t="s">
        <v>6</v>
      </c>
      <c r="L167" s="187" t="s">
        <v>452</v>
      </c>
      <c r="M167" s="187" t="s">
        <v>727</v>
      </c>
      <c r="N167" s="191" t="s">
        <v>1258</v>
      </c>
      <c r="O167" s="191" t="s">
        <v>1259</v>
      </c>
      <c r="P167" s="184">
        <v>6</v>
      </c>
      <c r="Q167" s="184">
        <v>6</v>
      </c>
      <c r="R167" s="184">
        <v>7</v>
      </c>
      <c r="S167" s="184">
        <v>6</v>
      </c>
      <c r="T167" s="188">
        <v>4.25</v>
      </c>
      <c r="U167" s="188">
        <v>3.75</v>
      </c>
      <c r="V167" s="184">
        <v>3</v>
      </c>
      <c r="W167" s="70"/>
      <c r="X167" s="114">
        <f t="shared" si="5"/>
        <v>31.5</v>
      </c>
      <c r="Y167" s="70"/>
    </row>
    <row r="168" spans="1:25" s="454" customFormat="1" ht="33" customHeight="1">
      <c r="A168" s="70">
        <v>151</v>
      </c>
      <c r="B168" s="180">
        <v>5</v>
      </c>
      <c r="C168" s="181" t="s">
        <v>194</v>
      </c>
      <c r="D168" s="182" t="s">
        <v>207</v>
      </c>
      <c r="E168" s="181" t="s">
        <v>397</v>
      </c>
      <c r="F168" s="215" t="s">
        <v>557</v>
      </c>
      <c r="G168" s="215" t="s">
        <v>558</v>
      </c>
      <c r="H168" s="198">
        <v>39708</v>
      </c>
      <c r="I168" s="184"/>
      <c r="J168" s="186" t="s">
        <v>451</v>
      </c>
      <c r="K168" s="186" t="s">
        <v>559</v>
      </c>
      <c r="L168" s="187" t="s">
        <v>523</v>
      </c>
      <c r="M168" s="187" t="s">
        <v>724</v>
      </c>
      <c r="N168" s="191" t="s">
        <v>1276</v>
      </c>
      <c r="O168" s="191" t="s">
        <v>1277</v>
      </c>
      <c r="P168" s="184">
        <v>6</v>
      </c>
      <c r="Q168" s="184">
        <v>6</v>
      </c>
      <c r="R168" s="184">
        <v>7</v>
      </c>
      <c r="S168" s="184">
        <v>6</v>
      </c>
      <c r="T168" s="188">
        <v>3</v>
      </c>
      <c r="U168" s="188">
        <v>4.5</v>
      </c>
      <c r="V168" s="184">
        <v>3</v>
      </c>
      <c r="W168" s="70"/>
      <c r="X168" s="114">
        <f t="shared" si="5"/>
        <v>30.5</v>
      </c>
      <c r="Y168" s="70"/>
    </row>
    <row r="169" spans="1:25" s="450" customFormat="1" ht="33" customHeight="1" thickBot="1">
      <c r="A169" s="319">
        <v>160</v>
      </c>
      <c r="B169" s="503">
        <v>14</v>
      </c>
      <c r="C169" s="504" t="s">
        <v>194</v>
      </c>
      <c r="D169" s="505" t="s">
        <v>207</v>
      </c>
      <c r="E169" s="314" t="s">
        <v>435</v>
      </c>
      <c r="F169" s="506" t="s">
        <v>573</v>
      </c>
      <c r="G169" s="506" t="s">
        <v>572</v>
      </c>
      <c r="H169" s="344">
        <v>39457</v>
      </c>
      <c r="I169" s="343"/>
      <c r="J169" s="345" t="s">
        <v>451</v>
      </c>
      <c r="K169" s="345" t="s">
        <v>6</v>
      </c>
      <c r="L169" s="346" t="s">
        <v>523</v>
      </c>
      <c r="M169" s="346" t="s">
        <v>724</v>
      </c>
      <c r="N169" s="191" t="s">
        <v>1274</v>
      </c>
      <c r="O169" s="191" t="s">
        <v>1275</v>
      </c>
      <c r="P169" s="343">
        <v>7</v>
      </c>
      <c r="Q169" s="343">
        <v>6</v>
      </c>
      <c r="R169" s="343">
        <v>8</v>
      </c>
      <c r="S169" s="343">
        <v>6</v>
      </c>
      <c r="T169" s="347"/>
      <c r="U169" s="347"/>
      <c r="V169" s="343">
        <v>3</v>
      </c>
      <c r="W169" s="331"/>
      <c r="X169" s="318"/>
      <c r="Y169" s="324" t="s">
        <v>1146</v>
      </c>
    </row>
    <row r="170" spans="1:25" s="452" customFormat="1" ht="33" customHeight="1" thickBot="1">
      <c r="A170" s="413">
        <v>145</v>
      </c>
      <c r="B170" s="485">
        <v>20</v>
      </c>
      <c r="C170" s="479" t="s">
        <v>194</v>
      </c>
      <c r="D170" s="486" t="s">
        <v>209</v>
      </c>
      <c r="E170" s="417" t="s">
        <v>233</v>
      </c>
      <c r="F170" s="487" t="s">
        <v>520</v>
      </c>
      <c r="G170" s="487" t="s">
        <v>542</v>
      </c>
      <c r="H170" s="491"/>
      <c r="I170" s="491">
        <v>39508</v>
      </c>
      <c r="J170" s="489" t="s">
        <v>463</v>
      </c>
      <c r="K170" s="488" t="s">
        <v>6</v>
      </c>
      <c r="L170" s="490" t="s">
        <v>464</v>
      </c>
      <c r="M170" s="490" t="s">
        <v>728</v>
      </c>
      <c r="N170" s="191" t="s">
        <v>1308</v>
      </c>
      <c r="O170" s="191" t="s">
        <v>1309</v>
      </c>
      <c r="P170" s="488">
        <v>9</v>
      </c>
      <c r="Q170" s="488">
        <v>8</v>
      </c>
      <c r="R170" s="488">
        <v>8</v>
      </c>
      <c r="S170" s="488">
        <v>8</v>
      </c>
      <c r="T170" s="488">
        <v>6.5</v>
      </c>
      <c r="U170" s="488">
        <v>7</v>
      </c>
      <c r="V170" s="488">
        <v>3</v>
      </c>
      <c r="W170" s="413"/>
      <c r="X170" s="424">
        <f aca="true" t="shared" si="6" ref="X170:X211">(SUM(P170:S170)/2+T170*2+U170*2+V170+W170)</f>
        <v>46.5</v>
      </c>
      <c r="Y170" s="424"/>
    </row>
    <row r="171" spans="1:25" s="454" customFormat="1" ht="33" customHeight="1" thickBot="1">
      <c r="A171" s="367">
        <v>167</v>
      </c>
      <c r="B171" s="372">
        <v>21</v>
      </c>
      <c r="C171" s="373" t="s">
        <v>194</v>
      </c>
      <c r="D171" s="374" t="s">
        <v>209</v>
      </c>
      <c r="E171" s="373" t="s">
        <v>594</v>
      </c>
      <c r="F171" s="397" t="s">
        <v>593</v>
      </c>
      <c r="G171" s="397" t="s">
        <v>429</v>
      </c>
      <c r="H171" s="386">
        <v>39530</v>
      </c>
      <c r="I171" s="386"/>
      <c r="J171" s="377" t="s">
        <v>463</v>
      </c>
      <c r="K171" s="377" t="s">
        <v>251</v>
      </c>
      <c r="L171" s="378" t="s">
        <v>464</v>
      </c>
      <c r="M171" s="378" t="s">
        <v>735</v>
      </c>
      <c r="N171" s="191" t="s">
        <v>1316</v>
      </c>
      <c r="O171" s="191" t="s">
        <v>1317</v>
      </c>
      <c r="P171" s="376">
        <v>9</v>
      </c>
      <c r="Q171" s="376">
        <v>9</v>
      </c>
      <c r="R171" s="376">
        <v>9</v>
      </c>
      <c r="S171" s="376">
        <v>9</v>
      </c>
      <c r="T171" s="376">
        <v>6.75</v>
      </c>
      <c r="U171" s="376">
        <v>6</v>
      </c>
      <c r="V171" s="376">
        <v>3</v>
      </c>
      <c r="W171" s="367"/>
      <c r="X171" s="370">
        <f t="shared" si="6"/>
        <v>46.5</v>
      </c>
      <c r="Y171" s="424"/>
    </row>
    <row r="172" spans="1:25" s="454" customFormat="1" ht="33" customHeight="1" thickBot="1">
      <c r="A172" s="70">
        <v>138</v>
      </c>
      <c r="B172" s="180">
        <v>13</v>
      </c>
      <c r="C172" s="181" t="s">
        <v>194</v>
      </c>
      <c r="D172" s="182" t="s">
        <v>209</v>
      </c>
      <c r="E172" s="181" t="s">
        <v>226</v>
      </c>
      <c r="F172" s="183" t="s">
        <v>529</v>
      </c>
      <c r="G172" s="183" t="s">
        <v>530</v>
      </c>
      <c r="H172" s="198"/>
      <c r="I172" s="198">
        <v>39725</v>
      </c>
      <c r="J172" s="186" t="s">
        <v>463</v>
      </c>
      <c r="K172" s="184" t="s">
        <v>6</v>
      </c>
      <c r="L172" s="187" t="s">
        <v>464</v>
      </c>
      <c r="M172" s="187" t="s">
        <v>726</v>
      </c>
      <c r="N172" s="191" t="s">
        <v>1304</v>
      </c>
      <c r="O172" s="191" t="s">
        <v>1305</v>
      </c>
      <c r="P172" s="184">
        <v>9</v>
      </c>
      <c r="Q172" s="184">
        <v>9</v>
      </c>
      <c r="R172" s="184">
        <v>8</v>
      </c>
      <c r="S172" s="184">
        <v>8</v>
      </c>
      <c r="T172" s="188">
        <v>6.25</v>
      </c>
      <c r="U172" s="188">
        <v>6.5</v>
      </c>
      <c r="V172" s="184">
        <v>3</v>
      </c>
      <c r="W172" s="70"/>
      <c r="X172" s="114">
        <f t="shared" si="6"/>
        <v>45.5</v>
      </c>
      <c r="Y172" s="424"/>
    </row>
    <row r="173" spans="1:25" s="454" customFormat="1" ht="33" customHeight="1" thickBot="1">
      <c r="A173" s="70">
        <v>136</v>
      </c>
      <c r="B173" s="309">
        <v>11</v>
      </c>
      <c r="C173" s="181" t="s">
        <v>194</v>
      </c>
      <c r="D173" s="182" t="s">
        <v>209</v>
      </c>
      <c r="E173" s="181" t="s">
        <v>224</v>
      </c>
      <c r="F173" s="183" t="s">
        <v>524</v>
      </c>
      <c r="G173" s="183" t="s">
        <v>525</v>
      </c>
      <c r="H173" s="198"/>
      <c r="I173" s="198">
        <v>39658</v>
      </c>
      <c r="J173" s="186" t="s">
        <v>463</v>
      </c>
      <c r="K173" s="184" t="s">
        <v>6</v>
      </c>
      <c r="L173" s="187" t="s">
        <v>464</v>
      </c>
      <c r="M173" s="187" t="s">
        <v>725</v>
      </c>
      <c r="N173" s="191" t="s">
        <v>1306</v>
      </c>
      <c r="O173" s="191" t="s">
        <v>1307</v>
      </c>
      <c r="P173" s="184">
        <v>9</v>
      </c>
      <c r="Q173" s="184">
        <v>9</v>
      </c>
      <c r="R173" s="184">
        <v>10</v>
      </c>
      <c r="S173" s="184">
        <v>10</v>
      </c>
      <c r="T173" s="188">
        <v>7.5</v>
      </c>
      <c r="U173" s="188">
        <v>4.25</v>
      </c>
      <c r="V173" s="184">
        <v>3</v>
      </c>
      <c r="W173" s="70"/>
      <c r="X173" s="114">
        <f t="shared" si="6"/>
        <v>45.5</v>
      </c>
      <c r="Y173" s="424"/>
    </row>
    <row r="174" spans="1:25" s="454" customFormat="1" ht="33" customHeight="1" thickBot="1">
      <c r="A174" s="70">
        <v>157</v>
      </c>
      <c r="B174" s="180">
        <v>11</v>
      </c>
      <c r="C174" s="181" t="s">
        <v>194</v>
      </c>
      <c r="D174" s="182" t="s">
        <v>209</v>
      </c>
      <c r="E174" s="181" t="s">
        <v>422</v>
      </c>
      <c r="F174" s="215" t="s">
        <v>569</v>
      </c>
      <c r="G174" s="215" t="s">
        <v>137</v>
      </c>
      <c r="H174" s="198"/>
      <c r="I174" s="198">
        <v>39468</v>
      </c>
      <c r="J174" s="186" t="s">
        <v>463</v>
      </c>
      <c r="K174" s="186" t="s">
        <v>6</v>
      </c>
      <c r="L174" s="187" t="s">
        <v>464</v>
      </c>
      <c r="M174" s="187" t="s">
        <v>725</v>
      </c>
      <c r="N174" s="191" t="s">
        <v>1310</v>
      </c>
      <c r="O174" s="191" t="s">
        <v>1311</v>
      </c>
      <c r="P174" s="184">
        <v>9</v>
      </c>
      <c r="Q174" s="184">
        <v>9</v>
      </c>
      <c r="R174" s="184">
        <v>7</v>
      </c>
      <c r="S174" s="184">
        <v>6</v>
      </c>
      <c r="T174" s="188">
        <v>4.5</v>
      </c>
      <c r="U174" s="188">
        <v>7</v>
      </c>
      <c r="V174" s="184">
        <v>3</v>
      </c>
      <c r="W174" s="70"/>
      <c r="X174" s="114">
        <f t="shared" si="6"/>
        <v>41.5</v>
      </c>
      <c r="Y174" s="424"/>
    </row>
    <row r="175" spans="1:25" s="454" customFormat="1" ht="33" customHeight="1" thickBot="1">
      <c r="A175" s="70">
        <v>108</v>
      </c>
      <c r="B175" s="141">
        <v>6</v>
      </c>
      <c r="C175" s="189" t="s">
        <v>194</v>
      </c>
      <c r="D175" s="190" t="s">
        <v>209</v>
      </c>
      <c r="E175" s="189" t="s">
        <v>197</v>
      </c>
      <c r="F175" s="191" t="s">
        <v>461</v>
      </c>
      <c r="G175" s="191" t="s">
        <v>462</v>
      </c>
      <c r="H175" s="193">
        <v>39728</v>
      </c>
      <c r="I175" s="193"/>
      <c r="J175" s="191" t="s">
        <v>463</v>
      </c>
      <c r="K175" s="187" t="s">
        <v>6</v>
      </c>
      <c r="L175" s="187" t="s">
        <v>464</v>
      </c>
      <c r="M175" s="187" t="s">
        <v>711</v>
      </c>
      <c r="N175" s="191" t="s">
        <v>1302</v>
      </c>
      <c r="O175" s="191" t="s">
        <v>1303</v>
      </c>
      <c r="P175" s="184">
        <v>9</v>
      </c>
      <c r="Q175" s="184">
        <v>7</v>
      </c>
      <c r="R175" s="184">
        <v>9</v>
      </c>
      <c r="S175" s="184">
        <v>7</v>
      </c>
      <c r="T175" s="188">
        <v>6.75</v>
      </c>
      <c r="U175" s="188">
        <v>4.25</v>
      </c>
      <c r="V175" s="184">
        <v>3</v>
      </c>
      <c r="W175" s="70"/>
      <c r="X175" s="114">
        <f t="shared" si="6"/>
        <v>41</v>
      </c>
      <c r="Y175" s="424"/>
    </row>
    <row r="176" spans="1:25" s="454" customFormat="1" ht="33" customHeight="1" thickBot="1">
      <c r="A176" s="70">
        <v>150</v>
      </c>
      <c r="B176" s="180">
        <v>4</v>
      </c>
      <c r="C176" s="181" t="s">
        <v>194</v>
      </c>
      <c r="D176" s="182" t="s">
        <v>209</v>
      </c>
      <c r="E176" s="189" t="s">
        <v>394</v>
      </c>
      <c r="F176" s="215" t="s">
        <v>555</v>
      </c>
      <c r="G176" s="215" t="s">
        <v>556</v>
      </c>
      <c r="H176" s="198">
        <v>39671</v>
      </c>
      <c r="I176" s="198"/>
      <c r="J176" s="186" t="s">
        <v>463</v>
      </c>
      <c r="K176" s="186" t="s">
        <v>14</v>
      </c>
      <c r="L176" s="187" t="s">
        <v>464</v>
      </c>
      <c r="M176" s="187" t="s">
        <v>731</v>
      </c>
      <c r="N176" s="191" t="s">
        <v>1312</v>
      </c>
      <c r="O176" s="191" t="s">
        <v>1313</v>
      </c>
      <c r="P176" s="184">
        <v>9</v>
      </c>
      <c r="Q176" s="184">
        <v>7</v>
      </c>
      <c r="R176" s="184">
        <v>6</v>
      </c>
      <c r="S176" s="184">
        <v>6</v>
      </c>
      <c r="T176" s="188">
        <v>6.25</v>
      </c>
      <c r="U176" s="188">
        <v>5.25</v>
      </c>
      <c r="V176" s="184">
        <v>3</v>
      </c>
      <c r="W176" s="70"/>
      <c r="X176" s="114">
        <f t="shared" si="6"/>
        <v>40</v>
      </c>
      <c r="Y176" s="424"/>
    </row>
    <row r="177" spans="1:25" s="450" customFormat="1" ht="33" customHeight="1" thickBot="1">
      <c r="A177" s="331">
        <v>166</v>
      </c>
      <c r="B177" s="336">
        <v>20</v>
      </c>
      <c r="C177" s="337" t="s">
        <v>194</v>
      </c>
      <c r="D177" s="418" t="s">
        <v>209</v>
      </c>
      <c r="E177" s="328" t="s">
        <v>592</v>
      </c>
      <c r="F177" s="420" t="s">
        <v>590</v>
      </c>
      <c r="G177" s="420" t="s">
        <v>591</v>
      </c>
      <c r="H177" s="344">
        <v>39759</v>
      </c>
      <c r="I177" s="344"/>
      <c r="J177" s="345" t="s">
        <v>463</v>
      </c>
      <c r="K177" s="345" t="s">
        <v>251</v>
      </c>
      <c r="L177" s="346" t="s">
        <v>464</v>
      </c>
      <c r="M177" s="346" t="s">
        <v>734</v>
      </c>
      <c r="N177" s="191" t="s">
        <v>1314</v>
      </c>
      <c r="O177" s="191" t="s">
        <v>1315</v>
      </c>
      <c r="P177" s="343">
        <v>9</v>
      </c>
      <c r="Q177" s="343">
        <v>7</v>
      </c>
      <c r="R177" s="343">
        <v>8</v>
      </c>
      <c r="S177" s="343">
        <v>8</v>
      </c>
      <c r="T177" s="347">
        <v>4.5</v>
      </c>
      <c r="U177" s="347">
        <v>3.25</v>
      </c>
      <c r="V177" s="343"/>
      <c r="W177" s="331"/>
      <c r="X177" s="318">
        <f t="shared" si="6"/>
        <v>31.5</v>
      </c>
      <c r="Y177" s="424"/>
    </row>
    <row r="178" spans="1:25" s="460" customFormat="1" ht="33" customHeight="1">
      <c r="A178" s="413">
        <v>200</v>
      </c>
      <c r="B178" s="417" t="s">
        <v>204</v>
      </c>
      <c r="C178" s="417" t="s">
        <v>195</v>
      </c>
      <c r="D178" s="417" t="s">
        <v>211</v>
      </c>
      <c r="E178" s="417" t="s">
        <v>221</v>
      </c>
      <c r="F178" s="421" t="s">
        <v>695</v>
      </c>
      <c r="G178" s="421" t="s">
        <v>696</v>
      </c>
      <c r="H178" s="492"/>
      <c r="I178" s="423" t="s">
        <v>697</v>
      </c>
      <c r="J178" s="417" t="s">
        <v>612</v>
      </c>
      <c r="K178" s="417" t="s">
        <v>6</v>
      </c>
      <c r="L178" s="417" t="s">
        <v>613</v>
      </c>
      <c r="M178" s="417" t="s">
        <v>624</v>
      </c>
      <c r="N178" s="140" t="s">
        <v>1448</v>
      </c>
      <c r="O178" s="140" t="s">
        <v>1439</v>
      </c>
      <c r="P178" s="417">
        <v>9</v>
      </c>
      <c r="Q178" s="417">
        <v>9</v>
      </c>
      <c r="R178" s="417">
        <v>9</v>
      </c>
      <c r="S178" s="417">
        <v>9</v>
      </c>
      <c r="T178" s="417" t="s">
        <v>1157</v>
      </c>
      <c r="U178" s="417" t="s">
        <v>1154</v>
      </c>
      <c r="V178" s="417">
        <v>3</v>
      </c>
      <c r="W178" s="417"/>
      <c r="X178" s="424">
        <f t="shared" si="6"/>
        <v>53</v>
      </c>
      <c r="Y178" s="424"/>
    </row>
    <row r="179" spans="1:25" s="454" customFormat="1" ht="33" customHeight="1">
      <c r="A179" s="367">
        <v>201</v>
      </c>
      <c r="B179" s="368" t="s">
        <v>205</v>
      </c>
      <c r="C179" s="368" t="s">
        <v>195</v>
      </c>
      <c r="D179" s="368" t="s">
        <v>211</v>
      </c>
      <c r="E179" s="368" t="s">
        <v>222</v>
      </c>
      <c r="F179" s="390" t="s">
        <v>698</v>
      </c>
      <c r="G179" s="390" t="s">
        <v>587</v>
      </c>
      <c r="H179" s="391" t="s">
        <v>660</v>
      </c>
      <c r="I179" s="368"/>
      <c r="J179" s="368" t="s">
        <v>612</v>
      </c>
      <c r="K179" s="368" t="s">
        <v>6</v>
      </c>
      <c r="L179" s="368" t="s">
        <v>613</v>
      </c>
      <c r="M179" s="368" t="s">
        <v>624</v>
      </c>
      <c r="N179" s="140" t="s">
        <v>1449</v>
      </c>
      <c r="O179" s="140" t="s">
        <v>1450</v>
      </c>
      <c r="P179" s="376">
        <v>9</v>
      </c>
      <c r="Q179" s="376">
        <v>9</v>
      </c>
      <c r="R179" s="376">
        <v>9</v>
      </c>
      <c r="S179" s="376">
        <v>9</v>
      </c>
      <c r="T179" s="392">
        <v>8.25</v>
      </c>
      <c r="U179" s="392">
        <v>7.5</v>
      </c>
      <c r="V179" s="376">
        <v>3</v>
      </c>
      <c r="W179" s="367"/>
      <c r="X179" s="370">
        <f t="shared" si="6"/>
        <v>52.5</v>
      </c>
      <c r="Y179" s="367"/>
    </row>
    <row r="180" spans="1:25" s="454" customFormat="1" ht="33" customHeight="1">
      <c r="A180" s="70">
        <v>198</v>
      </c>
      <c r="B180" s="189" t="s">
        <v>202</v>
      </c>
      <c r="C180" s="189" t="s">
        <v>195</v>
      </c>
      <c r="D180" s="189" t="s">
        <v>211</v>
      </c>
      <c r="E180" s="189" t="s">
        <v>219</v>
      </c>
      <c r="F180" s="202" t="s">
        <v>693</v>
      </c>
      <c r="G180" s="202" t="s">
        <v>114</v>
      </c>
      <c r="H180" s="203" t="s">
        <v>458</v>
      </c>
      <c r="I180" s="189"/>
      <c r="J180" s="189" t="s">
        <v>612</v>
      </c>
      <c r="K180" s="189" t="s">
        <v>251</v>
      </c>
      <c r="L180" s="176" t="s">
        <v>613</v>
      </c>
      <c r="M180" s="189" t="s">
        <v>614</v>
      </c>
      <c r="N180" s="140" t="s">
        <v>1444</v>
      </c>
      <c r="O180" s="140" t="s">
        <v>1445</v>
      </c>
      <c r="P180" s="115">
        <v>8</v>
      </c>
      <c r="Q180" s="115">
        <v>7</v>
      </c>
      <c r="R180" s="115">
        <v>9</v>
      </c>
      <c r="S180" s="115">
        <v>9</v>
      </c>
      <c r="T180" s="114">
        <v>8.5</v>
      </c>
      <c r="U180" s="114">
        <v>6.25</v>
      </c>
      <c r="V180" s="115"/>
      <c r="W180" s="70"/>
      <c r="X180" s="114">
        <f t="shared" si="6"/>
        <v>46</v>
      </c>
      <c r="Y180" s="125"/>
    </row>
    <row r="181" spans="1:25" s="454" customFormat="1" ht="33" customHeight="1">
      <c r="A181" s="70">
        <v>181</v>
      </c>
      <c r="B181" s="189" t="s">
        <v>202</v>
      </c>
      <c r="C181" s="189" t="s">
        <v>195</v>
      </c>
      <c r="D181" s="189" t="s">
        <v>210</v>
      </c>
      <c r="E181" s="189" t="s">
        <v>202</v>
      </c>
      <c r="F181" s="140" t="s">
        <v>645</v>
      </c>
      <c r="G181" s="140" t="s">
        <v>646</v>
      </c>
      <c r="H181" s="115"/>
      <c r="I181" s="238" t="s">
        <v>647</v>
      </c>
      <c r="J181" s="174" t="s">
        <v>612</v>
      </c>
      <c r="K181" s="115" t="s">
        <v>6</v>
      </c>
      <c r="L181" s="115" t="s">
        <v>621</v>
      </c>
      <c r="M181" s="115" t="s">
        <v>648</v>
      </c>
      <c r="N181" s="140" t="s">
        <v>1436</v>
      </c>
      <c r="O181" s="140" t="s">
        <v>1437</v>
      </c>
      <c r="P181" s="115">
        <v>7</v>
      </c>
      <c r="Q181" s="115">
        <v>7</v>
      </c>
      <c r="R181" s="115">
        <v>7</v>
      </c>
      <c r="S181" s="115">
        <v>5</v>
      </c>
      <c r="T181" s="114">
        <v>7.75</v>
      </c>
      <c r="U181" s="114">
        <v>5.25</v>
      </c>
      <c r="V181" s="115">
        <v>3</v>
      </c>
      <c r="W181" s="114"/>
      <c r="X181" s="114">
        <f t="shared" si="6"/>
        <v>42</v>
      </c>
      <c r="Y181" s="114"/>
    </row>
    <row r="182" spans="1:25" s="454" customFormat="1" ht="33" customHeight="1">
      <c r="A182" s="70">
        <v>175</v>
      </c>
      <c r="B182" s="189" t="s">
        <v>196</v>
      </c>
      <c r="C182" s="189" t="s">
        <v>195</v>
      </c>
      <c r="D182" s="189" t="s">
        <v>211</v>
      </c>
      <c r="E182" s="189" t="s">
        <v>196</v>
      </c>
      <c r="F182" s="140" t="s">
        <v>595</v>
      </c>
      <c r="G182" s="140" t="s">
        <v>304</v>
      </c>
      <c r="H182" s="238"/>
      <c r="I182" s="194" t="s">
        <v>623</v>
      </c>
      <c r="J182" s="174" t="s">
        <v>612</v>
      </c>
      <c r="K182" s="115" t="s">
        <v>6</v>
      </c>
      <c r="L182" s="115" t="s">
        <v>613</v>
      </c>
      <c r="M182" s="115" t="s">
        <v>624</v>
      </c>
      <c r="N182" s="140" t="s">
        <v>1434</v>
      </c>
      <c r="O182" s="140" t="s">
        <v>1435</v>
      </c>
      <c r="P182" s="115">
        <v>7</v>
      </c>
      <c r="Q182" s="115">
        <v>6</v>
      </c>
      <c r="R182" s="115">
        <v>8</v>
      </c>
      <c r="S182" s="115">
        <v>8</v>
      </c>
      <c r="T182" s="114">
        <v>6.25</v>
      </c>
      <c r="U182" s="114">
        <v>3.75</v>
      </c>
      <c r="V182" s="115">
        <v>3</v>
      </c>
      <c r="W182" s="114"/>
      <c r="X182" s="114">
        <f t="shared" si="6"/>
        <v>37.5</v>
      </c>
      <c r="Y182" s="114"/>
    </row>
    <row r="183" spans="1:25" s="454" customFormat="1" ht="33" customHeight="1">
      <c r="A183" s="70">
        <v>190</v>
      </c>
      <c r="B183" s="189" t="s">
        <v>194</v>
      </c>
      <c r="C183" s="189" t="s">
        <v>195</v>
      </c>
      <c r="D183" s="189" t="s">
        <v>211</v>
      </c>
      <c r="E183" s="189" t="s">
        <v>211</v>
      </c>
      <c r="F183" s="202" t="s">
        <v>656</v>
      </c>
      <c r="G183" s="202" t="s">
        <v>672</v>
      </c>
      <c r="H183" s="203" t="s">
        <v>673</v>
      </c>
      <c r="I183" s="189"/>
      <c r="J183" s="189" t="s">
        <v>612</v>
      </c>
      <c r="K183" s="189" t="s">
        <v>6</v>
      </c>
      <c r="L183" s="189" t="s">
        <v>613</v>
      </c>
      <c r="M183" s="189" t="s">
        <v>624</v>
      </c>
      <c r="N183" s="140" t="s">
        <v>1440</v>
      </c>
      <c r="O183" s="140" t="s">
        <v>1441</v>
      </c>
      <c r="P183" s="189">
        <v>7</v>
      </c>
      <c r="Q183" s="189">
        <v>7</v>
      </c>
      <c r="R183" s="189">
        <v>8</v>
      </c>
      <c r="S183" s="189">
        <v>8</v>
      </c>
      <c r="T183" s="125" t="s">
        <v>1156</v>
      </c>
      <c r="U183" s="114">
        <v>4.75</v>
      </c>
      <c r="V183" s="189">
        <v>3</v>
      </c>
      <c r="W183" s="125"/>
      <c r="X183" s="114">
        <f t="shared" si="6"/>
        <v>37.5</v>
      </c>
      <c r="Y183" s="125"/>
    </row>
    <row r="184" spans="1:25" s="454" customFormat="1" ht="33" customHeight="1">
      <c r="A184" s="70">
        <v>186</v>
      </c>
      <c r="B184" s="189" t="s">
        <v>207</v>
      </c>
      <c r="C184" s="189" t="s">
        <v>195</v>
      </c>
      <c r="D184" s="189" t="s">
        <v>211</v>
      </c>
      <c r="E184" s="189" t="s">
        <v>207</v>
      </c>
      <c r="F184" s="140" t="s">
        <v>520</v>
      </c>
      <c r="G184" s="140" t="s">
        <v>336</v>
      </c>
      <c r="H184" s="238"/>
      <c r="I184" s="221" t="s">
        <v>660</v>
      </c>
      <c r="J184" s="174" t="s">
        <v>612</v>
      </c>
      <c r="K184" s="115" t="s">
        <v>6</v>
      </c>
      <c r="L184" s="115" t="s">
        <v>613</v>
      </c>
      <c r="M184" s="115" t="s">
        <v>624</v>
      </c>
      <c r="N184" s="140" t="s">
        <v>1438</v>
      </c>
      <c r="O184" s="140" t="s">
        <v>1439</v>
      </c>
      <c r="P184" s="115">
        <v>7</v>
      </c>
      <c r="Q184" s="115">
        <v>7</v>
      </c>
      <c r="R184" s="115">
        <v>7</v>
      </c>
      <c r="S184" s="115">
        <v>8</v>
      </c>
      <c r="T184" s="114">
        <v>5</v>
      </c>
      <c r="U184" s="114">
        <v>4.75</v>
      </c>
      <c r="V184" s="115">
        <v>3</v>
      </c>
      <c r="W184" s="114"/>
      <c r="X184" s="114">
        <f t="shared" si="6"/>
        <v>37</v>
      </c>
      <c r="Y184" s="114"/>
    </row>
    <row r="185" spans="1:25" s="454" customFormat="1" ht="33" customHeight="1">
      <c r="A185" s="70">
        <v>196</v>
      </c>
      <c r="B185" s="189" t="s">
        <v>200</v>
      </c>
      <c r="C185" s="189" t="s">
        <v>195</v>
      </c>
      <c r="D185" s="189" t="s">
        <v>211</v>
      </c>
      <c r="E185" s="189" t="s">
        <v>217</v>
      </c>
      <c r="F185" s="202" t="s">
        <v>688</v>
      </c>
      <c r="G185" s="202" t="s">
        <v>689</v>
      </c>
      <c r="H185" s="203"/>
      <c r="I185" s="204" t="s">
        <v>690</v>
      </c>
      <c r="J185" s="189" t="s">
        <v>612</v>
      </c>
      <c r="K185" s="189" t="s">
        <v>6</v>
      </c>
      <c r="L185" s="189" t="s">
        <v>613</v>
      </c>
      <c r="M185" s="189" t="s">
        <v>624</v>
      </c>
      <c r="N185" s="140" t="s">
        <v>1442</v>
      </c>
      <c r="O185" s="140" t="s">
        <v>1443</v>
      </c>
      <c r="P185" s="189">
        <v>9</v>
      </c>
      <c r="Q185" s="189">
        <v>7</v>
      </c>
      <c r="R185" s="189">
        <v>7</v>
      </c>
      <c r="S185" s="189">
        <v>8</v>
      </c>
      <c r="T185" s="114">
        <v>4.75</v>
      </c>
      <c r="U185" s="114">
        <v>4.5</v>
      </c>
      <c r="V185" s="189">
        <v>3</v>
      </c>
      <c r="W185" s="125"/>
      <c r="X185" s="114">
        <f t="shared" si="6"/>
        <v>37</v>
      </c>
      <c r="Y185" s="125"/>
    </row>
    <row r="186" spans="1:25" s="454" customFormat="1" ht="33" customHeight="1">
      <c r="A186" s="70">
        <v>172</v>
      </c>
      <c r="B186" s="189" t="s">
        <v>193</v>
      </c>
      <c r="C186" s="189" t="s">
        <v>195</v>
      </c>
      <c r="D186" s="189" t="s">
        <v>211</v>
      </c>
      <c r="E186" s="189" t="s">
        <v>193</v>
      </c>
      <c r="F186" s="140" t="s">
        <v>611</v>
      </c>
      <c r="G186" s="140" t="s">
        <v>268</v>
      </c>
      <c r="H186" s="238" t="s">
        <v>442</v>
      </c>
      <c r="I186" s="115"/>
      <c r="J186" s="174" t="s">
        <v>612</v>
      </c>
      <c r="K186" s="115" t="s">
        <v>251</v>
      </c>
      <c r="L186" s="115" t="s">
        <v>613</v>
      </c>
      <c r="M186" s="115" t="s">
        <v>614</v>
      </c>
      <c r="N186" s="140" t="s">
        <v>1428</v>
      </c>
      <c r="O186" s="140" t="s">
        <v>1429</v>
      </c>
      <c r="P186" s="115">
        <v>7</v>
      </c>
      <c r="Q186" s="115">
        <v>6</v>
      </c>
      <c r="R186" s="115">
        <v>7</v>
      </c>
      <c r="S186" s="115">
        <v>8</v>
      </c>
      <c r="T186" s="114">
        <v>4.25</v>
      </c>
      <c r="U186" s="114">
        <v>5.5</v>
      </c>
      <c r="V186" s="115"/>
      <c r="W186" s="114"/>
      <c r="X186" s="114">
        <f t="shared" si="6"/>
        <v>33.5</v>
      </c>
      <c r="Y186" s="114"/>
    </row>
    <row r="187" spans="1:25" s="454" customFormat="1" ht="33" customHeight="1">
      <c r="A187" s="70">
        <v>203</v>
      </c>
      <c r="B187" s="189" t="s">
        <v>207</v>
      </c>
      <c r="C187" s="189" t="s">
        <v>195</v>
      </c>
      <c r="D187" s="189" t="s">
        <v>210</v>
      </c>
      <c r="E187" s="189" t="s">
        <v>224</v>
      </c>
      <c r="F187" s="202" t="s">
        <v>573</v>
      </c>
      <c r="G187" s="202" t="s">
        <v>702</v>
      </c>
      <c r="H187" s="204" t="s">
        <v>552</v>
      </c>
      <c r="I187" s="189"/>
      <c r="J187" s="189" t="s">
        <v>612</v>
      </c>
      <c r="K187" s="189" t="s">
        <v>6</v>
      </c>
      <c r="L187" s="189" t="s">
        <v>621</v>
      </c>
      <c r="M187" s="189" t="s">
        <v>703</v>
      </c>
      <c r="N187" s="140" t="s">
        <v>1451</v>
      </c>
      <c r="O187" s="140" t="s">
        <v>1452</v>
      </c>
      <c r="P187" s="189">
        <v>6</v>
      </c>
      <c r="Q187" s="189">
        <v>5</v>
      </c>
      <c r="R187" s="189">
        <v>6</v>
      </c>
      <c r="S187" s="189">
        <v>5</v>
      </c>
      <c r="T187" s="125" t="s">
        <v>1172</v>
      </c>
      <c r="U187" s="125" t="s">
        <v>1153</v>
      </c>
      <c r="V187" s="189">
        <v>3</v>
      </c>
      <c r="W187" s="125"/>
      <c r="X187" s="114">
        <f t="shared" si="6"/>
        <v>33</v>
      </c>
      <c r="Y187" s="125"/>
    </row>
    <row r="188" spans="1:25" s="454" customFormat="1" ht="33" customHeight="1">
      <c r="A188" s="70">
        <v>195</v>
      </c>
      <c r="B188" s="189" t="s">
        <v>199</v>
      </c>
      <c r="C188" s="189" t="s">
        <v>195</v>
      </c>
      <c r="D188" s="189" t="s">
        <v>210</v>
      </c>
      <c r="E188" s="189" t="s">
        <v>216</v>
      </c>
      <c r="F188" s="202" t="s">
        <v>686</v>
      </c>
      <c r="G188" s="202" t="s">
        <v>118</v>
      </c>
      <c r="H188" s="203" t="s">
        <v>687</v>
      </c>
      <c r="I188" s="189"/>
      <c r="J188" s="189" t="s">
        <v>612</v>
      </c>
      <c r="K188" s="189" t="s">
        <v>6</v>
      </c>
      <c r="L188" s="189" t="s">
        <v>621</v>
      </c>
      <c r="M188" s="189" t="s">
        <v>648</v>
      </c>
      <c r="N188" s="140" t="s">
        <v>1446</v>
      </c>
      <c r="O188" s="140" t="s">
        <v>1447</v>
      </c>
      <c r="P188" s="189">
        <v>7</v>
      </c>
      <c r="Q188" s="189">
        <v>6</v>
      </c>
      <c r="R188" s="189">
        <v>5</v>
      </c>
      <c r="S188" s="189">
        <v>5</v>
      </c>
      <c r="T188" s="125" t="s">
        <v>1152</v>
      </c>
      <c r="U188" s="125" t="s">
        <v>1173</v>
      </c>
      <c r="V188" s="189" t="s">
        <v>1174</v>
      </c>
      <c r="W188" s="125"/>
      <c r="X188" s="114">
        <f t="shared" si="6"/>
        <v>32.5</v>
      </c>
      <c r="Y188" s="125"/>
    </row>
    <row r="189" spans="1:25" s="454" customFormat="1" ht="33" customHeight="1">
      <c r="A189" s="70">
        <v>174</v>
      </c>
      <c r="B189" s="189" t="s">
        <v>195</v>
      </c>
      <c r="C189" s="189" t="s">
        <v>195</v>
      </c>
      <c r="D189" s="189" t="s">
        <v>210</v>
      </c>
      <c r="E189" s="189" t="s">
        <v>195</v>
      </c>
      <c r="F189" s="140" t="s">
        <v>618</v>
      </c>
      <c r="G189" s="140" t="s">
        <v>619</v>
      </c>
      <c r="H189" s="247" t="s">
        <v>620</v>
      </c>
      <c r="I189" s="115"/>
      <c r="J189" s="174" t="s">
        <v>612</v>
      </c>
      <c r="K189" s="115" t="s">
        <v>251</v>
      </c>
      <c r="L189" s="115" t="s">
        <v>621</v>
      </c>
      <c r="M189" s="115" t="s">
        <v>622</v>
      </c>
      <c r="N189" s="515" t="s">
        <v>1432</v>
      </c>
      <c r="O189" s="515" t="s">
        <v>1433</v>
      </c>
      <c r="P189" s="115">
        <v>6</v>
      </c>
      <c r="Q189" s="115">
        <v>7</v>
      </c>
      <c r="R189" s="115">
        <v>6</v>
      </c>
      <c r="S189" s="115">
        <v>7</v>
      </c>
      <c r="T189" s="114">
        <v>3</v>
      </c>
      <c r="U189" s="114">
        <v>4.5</v>
      </c>
      <c r="V189" s="115"/>
      <c r="W189" s="114"/>
      <c r="X189" s="114">
        <f t="shared" si="6"/>
        <v>28</v>
      </c>
      <c r="Y189" s="114"/>
    </row>
    <row r="190" spans="1:25" s="450" customFormat="1" ht="33" customHeight="1" thickBot="1">
      <c r="A190" s="331">
        <v>173</v>
      </c>
      <c r="B190" s="328" t="s">
        <v>194</v>
      </c>
      <c r="C190" s="328" t="s">
        <v>195</v>
      </c>
      <c r="D190" s="328" t="s">
        <v>211</v>
      </c>
      <c r="E190" s="328" t="s">
        <v>194</v>
      </c>
      <c r="F190" s="348" t="s">
        <v>615</v>
      </c>
      <c r="G190" s="348" t="s">
        <v>268</v>
      </c>
      <c r="H190" s="349" t="s">
        <v>616</v>
      </c>
      <c r="I190" s="334"/>
      <c r="J190" s="350" t="s">
        <v>612</v>
      </c>
      <c r="K190" s="334" t="s">
        <v>328</v>
      </c>
      <c r="L190" s="334" t="s">
        <v>613</v>
      </c>
      <c r="M190" s="334" t="s">
        <v>617</v>
      </c>
      <c r="N190" s="140" t="s">
        <v>1430</v>
      </c>
      <c r="O190" s="140" t="s">
        <v>1431</v>
      </c>
      <c r="P190" s="334">
        <v>6</v>
      </c>
      <c r="Q190" s="334">
        <v>6</v>
      </c>
      <c r="R190" s="334">
        <v>5</v>
      </c>
      <c r="S190" s="334">
        <v>7</v>
      </c>
      <c r="T190" s="318">
        <v>2.25</v>
      </c>
      <c r="U190" s="318">
        <v>5</v>
      </c>
      <c r="V190" s="334"/>
      <c r="W190" s="318"/>
      <c r="X190" s="318">
        <f t="shared" si="6"/>
        <v>26.5</v>
      </c>
      <c r="Y190" s="318"/>
    </row>
    <row r="191" spans="1:25" s="452" customFormat="1" ht="33" customHeight="1">
      <c r="A191" s="327">
        <v>189</v>
      </c>
      <c r="B191" s="326" t="s">
        <v>193</v>
      </c>
      <c r="C191" s="326" t="s">
        <v>195</v>
      </c>
      <c r="D191" s="326" t="s">
        <v>212</v>
      </c>
      <c r="E191" s="326" t="s">
        <v>210</v>
      </c>
      <c r="F191" s="351" t="s">
        <v>573</v>
      </c>
      <c r="G191" s="351" t="s">
        <v>670</v>
      </c>
      <c r="H191" s="352" t="s">
        <v>671</v>
      </c>
      <c r="I191" s="326"/>
      <c r="J191" s="326" t="s">
        <v>664</v>
      </c>
      <c r="K191" s="326" t="s">
        <v>6</v>
      </c>
      <c r="L191" s="326" t="s">
        <v>634</v>
      </c>
      <c r="M191" s="326" t="s">
        <v>1162</v>
      </c>
      <c r="N191" s="140" t="s">
        <v>1458</v>
      </c>
      <c r="O191" s="140" t="s">
        <v>1459</v>
      </c>
      <c r="P191" s="341">
        <v>9</v>
      </c>
      <c r="Q191" s="341">
        <v>9</v>
      </c>
      <c r="R191" s="341">
        <v>8</v>
      </c>
      <c r="S191" s="341">
        <v>7</v>
      </c>
      <c r="T191" s="342">
        <v>4.75</v>
      </c>
      <c r="U191" s="342">
        <v>4.5</v>
      </c>
      <c r="V191" s="341">
        <v>3</v>
      </c>
      <c r="W191" s="327"/>
      <c r="X191" s="312">
        <f t="shared" si="6"/>
        <v>38</v>
      </c>
      <c r="Y191" s="353"/>
    </row>
    <row r="192" spans="1:25" s="454" customFormat="1" ht="33" customHeight="1">
      <c r="A192" s="70">
        <v>187</v>
      </c>
      <c r="B192" s="189" t="s">
        <v>208</v>
      </c>
      <c r="C192" s="189" t="s">
        <v>195</v>
      </c>
      <c r="D192" s="189" t="s">
        <v>212</v>
      </c>
      <c r="E192" s="189" t="s">
        <v>208</v>
      </c>
      <c r="F192" s="140" t="s">
        <v>661</v>
      </c>
      <c r="G192" s="140" t="s">
        <v>662</v>
      </c>
      <c r="H192" s="115"/>
      <c r="I192" s="221" t="s">
        <v>663</v>
      </c>
      <c r="J192" s="174" t="s">
        <v>664</v>
      </c>
      <c r="K192" s="115" t="s">
        <v>6</v>
      </c>
      <c r="L192" s="115" t="s">
        <v>634</v>
      </c>
      <c r="M192" s="115" t="s">
        <v>1164</v>
      </c>
      <c r="N192" s="140" t="s">
        <v>1456</v>
      </c>
      <c r="O192" s="140" t="s">
        <v>1457</v>
      </c>
      <c r="P192" s="115">
        <v>9</v>
      </c>
      <c r="Q192" s="115">
        <v>8</v>
      </c>
      <c r="R192" s="115">
        <v>7</v>
      </c>
      <c r="S192" s="115">
        <v>8</v>
      </c>
      <c r="T192" s="114">
        <v>4.25</v>
      </c>
      <c r="U192" s="114">
        <v>4.25</v>
      </c>
      <c r="V192" s="115">
        <v>3</v>
      </c>
      <c r="W192" s="114"/>
      <c r="X192" s="114">
        <f t="shared" si="6"/>
        <v>36</v>
      </c>
      <c r="Y192" s="114"/>
    </row>
    <row r="193" spans="1:25" s="454" customFormat="1" ht="33" customHeight="1">
      <c r="A193" s="70">
        <v>204</v>
      </c>
      <c r="B193" s="176" t="s">
        <v>208</v>
      </c>
      <c r="C193" s="176" t="s">
        <v>195</v>
      </c>
      <c r="D193" s="176" t="s">
        <v>212</v>
      </c>
      <c r="E193" s="176" t="s">
        <v>225</v>
      </c>
      <c r="F193" s="209" t="s">
        <v>704</v>
      </c>
      <c r="G193" s="209" t="s">
        <v>705</v>
      </c>
      <c r="H193" s="210" t="s">
        <v>616</v>
      </c>
      <c r="I193" s="176"/>
      <c r="J193" s="176" t="s">
        <v>664</v>
      </c>
      <c r="K193" s="176" t="s">
        <v>6</v>
      </c>
      <c r="L193" s="176" t="s">
        <v>634</v>
      </c>
      <c r="M193" s="176" t="s">
        <v>1175</v>
      </c>
      <c r="N193" s="140" t="s">
        <v>1464</v>
      </c>
      <c r="O193" s="140" t="s">
        <v>1465</v>
      </c>
      <c r="P193" s="176">
        <v>9</v>
      </c>
      <c r="Q193" s="176">
        <v>7</v>
      </c>
      <c r="R193" s="176">
        <v>7</v>
      </c>
      <c r="S193" s="176">
        <v>7</v>
      </c>
      <c r="T193" s="114">
        <v>5.5</v>
      </c>
      <c r="U193" s="114">
        <v>3.5</v>
      </c>
      <c r="V193" s="176">
        <v>3</v>
      </c>
      <c r="W193" s="125"/>
      <c r="X193" s="114">
        <f t="shared" si="6"/>
        <v>36</v>
      </c>
      <c r="Y193" s="125"/>
    </row>
    <row r="194" spans="1:25" s="454" customFormat="1" ht="33" customHeight="1">
      <c r="A194" s="70">
        <v>199</v>
      </c>
      <c r="B194" s="189" t="s">
        <v>203</v>
      </c>
      <c r="C194" s="189" t="s">
        <v>195</v>
      </c>
      <c r="D194" s="189" t="s">
        <v>212</v>
      </c>
      <c r="E194" s="189" t="s">
        <v>220</v>
      </c>
      <c r="F194" s="202" t="s">
        <v>694</v>
      </c>
      <c r="G194" s="202" t="s">
        <v>578</v>
      </c>
      <c r="H194" s="189"/>
      <c r="I194" s="204" t="s">
        <v>373</v>
      </c>
      <c r="J194" s="189" t="s">
        <v>664</v>
      </c>
      <c r="K194" s="189" t="s">
        <v>6</v>
      </c>
      <c r="L194" s="189" t="s">
        <v>634</v>
      </c>
      <c r="M194" s="189" t="s">
        <v>1175</v>
      </c>
      <c r="N194" s="140" t="s">
        <v>1462</v>
      </c>
      <c r="O194" s="140" t="s">
        <v>1463</v>
      </c>
      <c r="P194" s="189">
        <v>8</v>
      </c>
      <c r="Q194" s="189">
        <v>7</v>
      </c>
      <c r="R194" s="189">
        <v>7</v>
      </c>
      <c r="S194" s="189">
        <v>7</v>
      </c>
      <c r="T194" s="188">
        <v>4.25</v>
      </c>
      <c r="U194" s="188">
        <v>4.25</v>
      </c>
      <c r="V194" s="189">
        <v>3</v>
      </c>
      <c r="W194" s="125"/>
      <c r="X194" s="114">
        <f t="shared" si="6"/>
        <v>34.5</v>
      </c>
      <c r="Y194" s="125"/>
    </row>
    <row r="195" spans="1:25" s="454" customFormat="1" ht="33" customHeight="1">
      <c r="A195" s="70">
        <v>197</v>
      </c>
      <c r="B195" s="189" t="s">
        <v>201</v>
      </c>
      <c r="C195" s="189" t="s">
        <v>195</v>
      </c>
      <c r="D195" s="189" t="s">
        <v>212</v>
      </c>
      <c r="E195" s="189" t="s">
        <v>218</v>
      </c>
      <c r="F195" s="202" t="s">
        <v>691</v>
      </c>
      <c r="G195" s="202" t="s">
        <v>73</v>
      </c>
      <c r="H195" s="189"/>
      <c r="I195" s="204" t="s">
        <v>692</v>
      </c>
      <c r="J195" s="189" t="s">
        <v>664</v>
      </c>
      <c r="K195" s="189" t="s">
        <v>6</v>
      </c>
      <c r="L195" s="189" t="s">
        <v>634</v>
      </c>
      <c r="M195" s="189" t="s">
        <v>1175</v>
      </c>
      <c r="N195" s="140" t="s">
        <v>1460</v>
      </c>
      <c r="O195" s="140" t="s">
        <v>1461</v>
      </c>
      <c r="P195" s="189">
        <v>9</v>
      </c>
      <c r="Q195" s="189">
        <v>9</v>
      </c>
      <c r="R195" s="189">
        <v>8</v>
      </c>
      <c r="S195" s="189">
        <v>7</v>
      </c>
      <c r="T195" s="70">
        <v>3.25</v>
      </c>
      <c r="U195" s="70">
        <v>4</v>
      </c>
      <c r="V195" s="189">
        <v>3</v>
      </c>
      <c r="W195" s="125"/>
      <c r="X195" s="114">
        <f t="shared" si="6"/>
        <v>34</v>
      </c>
      <c r="Y195" s="125"/>
    </row>
    <row r="196" spans="1:25" s="454" customFormat="1" ht="33" customHeight="1">
      <c r="A196" s="70">
        <v>184</v>
      </c>
      <c r="B196" s="189" t="s">
        <v>205</v>
      </c>
      <c r="C196" s="189" t="s">
        <v>195</v>
      </c>
      <c r="D196" s="189" t="s">
        <v>212</v>
      </c>
      <c r="E196" s="189" t="s">
        <v>205</v>
      </c>
      <c r="F196" s="140" t="s">
        <v>653</v>
      </c>
      <c r="G196" s="140" t="s">
        <v>654</v>
      </c>
      <c r="H196" s="221" t="s">
        <v>655</v>
      </c>
      <c r="I196" s="200"/>
      <c r="J196" s="174" t="s">
        <v>633</v>
      </c>
      <c r="K196" s="115" t="s">
        <v>251</v>
      </c>
      <c r="L196" s="115" t="s">
        <v>634</v>
      </c>
      <c r="M196" s="115" t="s">
        <v>635</v>
      </c>
      <c r="N196" s="140"/>
      <c r="O196" s="140" t="s">
        <v>1455</v>
      </c>
      <c r="P196" s="115">
        <v>7</v>
      </c>
      <c r="Q196" s="115">
        <v>7</v>
      </c>
      <c r="R196" s="115">
        <v>7</v>
      </c>
      <c r="S196" s="115">
        <v>7</v>
      </c>
      <c r="T196" s="114">
        <v>2</v>
      </c>
      <c r="U196" s="114">
        <v>4.25</v>
      </c>
      <c r="V196" s="115"/>
      <c r="W196" s="114"/>
      <c r="X196" s="114">
        <f t="shared" si="6"/>
        <v>26.5</v>
      </c>
      <c r="Y196" s="114"/>
    </row>
    <row r="197" spans="1:25" s="450" customFormat="1" ht="33" customHeight="1" thickBot="1">
      <c r="A197" s="331">
        <v>177</v>
      </c>
      <c r="B197" s="328" t="s">
        <v>198</v>
      </c>
      <c r="C197" s="328" t="s">
        <v>195</v>
      </c>
      <c r="D197" s="328" t="s">
        <v>212</v>
      </c>
      <c r="E197" s="328" t="s">
        <v>198</v>
      </c>
      <c r="F197" s="348" t="s">
        <v>630</v>
      </c>
      <c r="G197" s="348" t="s">
        <v>631</v>
      </c>
      <c r="H197" s="334"/>
      <c r="I197" s="354" t="s">
        <v>632</v>
      </c>
      <c r="J197" s="350" t="s">
        <v>633</v>
      </c>
      <c r="K197" s="334" t="s">
        <v>49</v>
      </c>
      <c r="L197" s="334" t="s">
        <v>634</v>
      </c>
      <c r="M197" s="334" t="s">
        <v>635</v>
      </c>
      <c r="N197" s="140" t="s">
        <v>1453</v>
      </c>
      <c r="O197" s="140" t="s">
        <v>1454</v>
      </c>
      <c r="P197" s="334">
        <v>9</v>
      </c>
      <c r="Q197" s="334">
        <v>7</v>
      </c>
      <c r="R197" s="334">
        <v>7</v>
      </c>
      <c r="S197" s="334">
        <v>7</v>
      </c>
      <c r="T197" s="318">
        <v>1.5</v>
      </c>
      <c r="U197" s="318">
        <v>3.5</v>
      </c>
      <c r="V197" s="334"/>
      <c r="W197" s="331"/>
      <c r="X197" s="318">
        <f t="shared" si="6"/>
        <v>25</v>
      </c>
      <c r="Y197" s="355"/>
    </row>
    <row r="198" spans="1:25" s="452" customFormat="1" ht="33" customHeight="1">
      <c r="A198" s="413">
        <v>179</v>
      </c>
      <c r="B198" s="417" t="s">
        <v>200</v>
      </c>
      <c r="C198" s="417" t="s">
        <v>195</v>
      </c>
      <c r="D198" s="417" t="s">
        <v>213</v>
      </c>
      <c r="E198" s="417" t="s">
        <v>200</v>
      </c>
      <c r="F198" s="419" t="s">
        <v>638</v>
      </c>
      <c r="G198" s="422" t="s">
        <v>639</v>
      </c>
      <c r="H198" s="478" t="s">
        <v>162</v>
      </c>
      <c r="I198" s="434"/>
      <c r="J198" s="430" t="s">
        <v>628</v>
      </c>
      <c r="K198" s="424" t="s">
        <v>6</v>
      </c>
      <c r="L198" s="424" t="s">
        <v>609</v>
      </c>
      <c r="M198" s="434" t="s">
        <v>640</v>
      </c>
      <c r="N198" s="140" t="s">
        <v>1472</v>
      </c>
      <c r="O198" s="140" t="s">
        <v>1473</v>
      </c>
      <c r="P198" s="424">
        <v>10</v>
      </c>
      <c r="Q198" s="424">
        <v>10</v>
      </c>
      <c r="R198" s="424">
        <v>10</v>
      </c>
      <c r="S198" s="424">
        <v>9</v>
      </c>
      <c r="T198" s="424">
        <v>7.5</v>
      </c>
      <c r="U198" s="424">
        <v>8.5</v>
      </c>
      <c r="V198" s="436">
        <v>3</v>
      </c>
      <c r="W198" s="424"/>
      <c r="X198" s="424">
        <f t="shared" si="6"/>
        <v>54.5</v>
      </c>
      <c r="Y198" s="424"/>
    </row>
    <row r="199" spans="1:25" s="454" customFormat="1" ht="33" customHeight="1">
      <c r="A199" s="367">
        <v>185</v>
      </c>
      <c r="B199" s="368" t="s">
        <v>206</v>
      </c>
      <c r="C199" s="368" t="s">
        <v>195</v>
      </c>
      <c r="D199" s="368" t="s">
        <v>213</v>
      </c>
      <c r="E199" s="368" t="s">
        <v>206</v>
      </c>
      <c r="F199" s="369" t="s">
        <v>656</v>
      </c>
      <c r="G199" s="369" t="s">
        <v>657</v>
      </c>
      <c r="H199" s="371" t="s">
        <v>658</v>
      </c>
      <c r="I199" s="388"/>
      <c r="J199" s="384" t="s">
        <v>628</v>
      </c>
      <c r="K199" s="370" t="s">
        <v>6</v>
      </c>
      <c r="L199" s="370" t="s">
        <v>609</v>
      </c>
      <c r="M199" s="379" t="s">
        <v>659</v>
      </c>
      <c r="N199" s="140" t="s">
        <v>1478</v>
      </c>
      <c r="O199" s="140" t="s">
        <v>1479</v>
      </c>
      <c r="P199" s="370">
        <v>10</v>
      </c>
      <c r="Q199" s="370">
        <v>9</v>
      </c>
      <c r="R199" s="370">
        <v>10</v>
      </c>
      <c r="S199" s="370">
        <v>9</v>
      </c>
      <c r="T199" s="370">
        <v>9</v>
      </c>
      <c r="U199" s="370">
        <v>6.5</v>
      </c>
      <c r="V199" s="385">
        <v>3</v>
      </c>
      <c r="W199" s="370"/>
      <c r="X199" s="370">
        <f t="shared" si="6"/>
        <v>53</v>
      </c>
      <c r="Y199" s="370"/>
    </row>
    <row r="200" spans="1:25" s="454" customFormat="1" ht="33" customHeight="1">
      <c r="A200" s="367">
        <v>182</v>
      </c>
      <c r="B200" s="368" t="s">
        <v>203</v>
      </c>
      <c r="C200" s="368" t="s">
        <v>195</v>
      </c>
      <c r="D200" s="368" t="s">
        <v>213</v>
      </c>
      <c r="E200" s="368" t="s">
        <v>203</v>
      </c>
      <c r="F200" s="383" t="s">
        <v>649</v>
      </c>
      <c r="G200" s="369" t="s">
        <v>646</v>
      </c>
      <c r="H200" s="370"/>
      <c r="I200" s="394" t="s">
        <v>650</v>
      </c>
      <c r="J200" s="384" t="s">
        <v>628</v>
      </c>
      <c r="K200" s="370" t="s">
        <v>6</v>
      </c>
      <c r="L200" s="370" t="s">
        <v>609</v>
      </c>
      <c r="M200" s="379" t="s">
        <v>651</v>
      </c>
      <c r="N200" s="140" t="s">
        <v>1476</v>
      </c>
      <c r="O200" s="140" t="s">
        <v>1477</v>
      </c>
      <c r="P200" s="370">
        <v>10</v>
      </c>
      <c r="Q200" s="370">
        <v>9</v>
      </c>
      <c r="R200" s="370">
        <v>9</v>
      </c>
      <c r="S200" s="370">
        <v>9</v>
      </c>
      <c r="T200" s="370">
        <v>8.75</v>
      </c>
      <c r="U200" s="370">
        <v>6.25</v>
      </c>
      <c r="V200" s="385">
        <v>3</v>
      </c>
      <c r="W200" s="370"/>
      <c r="X200" s="370">
        <f t="shared" si="6"/>
        <v>51.5</v>
      </c>
      <c r="Y200" s="370"/>
    </row>
    <row r="201" spans="1:25" s="454" customFormat="1" ht="33" customHeight="1">
      <c r="A201" s="367">
        <v>192</v>
      </c>
      <c r="B201" s="368" t="s">
        <v>196</v>
      </c>
      <c r="C201" s="368" t="s">
        <v>195</v>
      </c>
      <c r="D201" s="368" t="s">
        <v>213</v>
      </c>
      <c r="E201" s="368" t="s">
        <v>213</v>
      </c>
      <c r="F201" s="461" t="s">
        <v>678</v>
      </c>
      <c r="G201" s="390" t="s">
        <v>679</v>
      </c>
      <c r="H201" s="391" t="s">
        <v>680</v>
      </c>
      <c r="I201" s="462"/>
      <c r="J201" s="462" t="s">
        <v>628</v>
      </c>
      <c r="K201" s="368" t="s">
        <v>6</v>
      </c>
      <c r="L201" s="368" t="s">
        <v>609</v>
      </c>
      <c r="M201" s="462" t="s">
        <v>640</v>
      </c>
      <c r="N201" s="140" t="s">
        <v>1482</v>
      </c>
      <c r="O201" s="140" t="s">
        <v>1483</v>
      </c>
      <c r="P201" s="367">
        <v>10</v>
      </c>
      <c r="Q201" s="367">
        <v>9</v>
      </c>
      <c r="R201" s="367">
        <v>10</v>
      </c>
      <c r="S201" s="367">
        <v>9</v>
      </c>
      <c r="T201" s="367">
        <v>7.75</v>
      </c>
      <c r="U201" s="367">
        <v>6.5</v>
      </c>
      <c r="V201" s="367">
        <v>3</v>
      </c>
      <c r="W201" s="367"/>
      <c r="X201" s="370">
        <f t="shared" si="6"/>
        <v>50.5</v>
      </c>
      <c r="Y201" s="367"/>
    </row>
    <row r="202" spans="1:25" s="454" customFormat="1" ht="33" customHeight="1">
      <c r="A202" s="367">
        <v>183</v>
      </c>
      <c r="B202" s="368" t="s">
        <v>204</v>
      </c>
      <c r="C202" s="368" t="s">
        <v>195</v>
      </c>
      <c r="D202" s="368" t="s">
        <v>213</v>
      </c>
      <c r="E202" s="368" t="s">
        <v>204</v>
      </c>
      <c r="F202" s="383" t="s">
        <v>652</v>
      </c>
      <c r="G202" s="369" t="s">
        <v>322</v>
      </c>
      <c r="H202" s="370"/>
      <c r="I202" s="371" t="s">
        <v>491</v>
      </c>
      <c r="J202" s="384" t="s">
        <v>628</v>
      </c>
      <c r="K202" s="370" t="s">
        <v>6</v>
      </c>
      <c r="L202" s="370" t="s">
        <v>609</v>
      </c>
      <c r="M202" s="379" t="s">
        <v>640</v>
      </c>
      <c r="N202" s="140" t="s">
        <v>1474</v>
      </c>
      <c r="O202" s="140" t="s">
        <v>1475</v>
      </c>
      <c r="P202" s="370">
        <v>10</v>
      </c>
      <c r="Q202" s="370">
        <v>8</v>
      </c>
      <c r="R202" s="370">
        <v>9</v>
      </c>
      <c r="S202" s="370">
        <v>8</v>
      </c>
      <c r="T202" s="370">
        <v>7.75</v>
      </c>
      <c r="U202" s="370">
        <v>6.25</v>
      </c>
      <c r="V202" s="385">
        <v>3</v>
      </c>
      <c r="W202" s="370"/>
      <c r="X202" s="370">
        <f t="shared" si="6"/>
        <v>48.5</v>
      </c>
      <c r="Y202" s="367"/>
    </row>
    <row r="203" spans="1:25" s="454" customFormat="1" ht="33" customHeight="1">
      <c r="A203" s="367">
        <v>171</v>
      </c>
      <c r="B203" s="368" t="s">
        <v>192</v>
      </c>
      <c r="C203" s="368" t="s">
        <v>195</v>
      </c>
      <c r="D203" s="368" t="s">
        <v>213</v>
      </c>
      <c r="E203" s="368" t="s">
        <v>192</v>
      </c>
      <c r="F203" s="383" t="s">
        <v>604</v>
      </c>
      <c r="G203" s="369" t="s">
        <v>605</v>
      </c>
      <c r="H203" s="385"/>
      <c r="I203" s="394" t="s">
        <v>606</v>
      </c>
      <c r="J203" s="384" t="s">
        <v>607</v>
      </c>
      <c r="K203" s="403" t="s">
        <v>608</v>
      </c>
      <c r="L203" s="403" t="s">
        <v>609</v>
      </c>
      <c r="M203" s="379" t="s">
        <v>610</v>
      </c>
      <c r="N203" s="140" t="s">
        <v>1466</v>
      </c>
      <c r="O203" s="140" t="s">
        <v>1467</v>
      </c>
      <c r="P203" s="385">
        <v>9</v>
      </c>
      <c r="Q203" s="385">
        <v>7</v>
      </c>
      <c r="R203" s="385">
        <v>9</v>
      </c>
      <c r="S203" s="385">
        <v>8</v>
      </c>
      <c r="T203" s="385">
        <v>7</v>
      </c>
      <c r="U203" s="385">
        <v>6.75</v>
      </c>
      <c r="V203" s="385">
        <v>3</v>
      </c>
      <c r="W203" s="385"/>
      <c r="X203" s="370">
        <f t="shared" si="6"/>
        <v>47</v>
      </c>
      <c r="Y203" s="370"/>
    </row>
    <row r="204" spans="1:25" s="454" customFormat="1" ht="33" customHeight="1">
      <c r="A204" s="367">
        <v>176</v>
      </c>
      <c r="B204" s="368" t="s">
        <v>197</v>
      </c>
      <c r="C204" s="368" t="s">
        <v>195</v>
      </c>
      <c r="D204" s="368" t="s">
        <v>213</v>
      </c>
      <c r="E204" s="368" t="s">
        <v>197</v>
      </c>
      <c r="F204" s="383" t="s">
        <v>625</v>
      </c>
      <c r="G204" s="369" t="s">
        <v>626</v>
      </c>
      <c r="H204" s="370"/>
      <c r="I204" s="394" t="s">
        <v>627</v>
      </c>
      <c r="J204" s="384" t="s">
        <v>628</v>
      </c>
      <c r="K204" s="370" t="s">
        <v>6</v>
      </c>
      <c r="L204" s="370" t="s">
        <v>609</v>
      </c>
      <c r="M204" s="379" t="s">
        <v>629</v>
      </c>
      <c r="N204" s="140" t="s">
        <v>1468</v>
      </c>
      <c r="O204" s="140" t="s">
        <v>1469</v>
      </c>
      <c r="P204" s="370">
        <v>9</v>
      </c>
      <c r="Q204" s="370">
        <v>8</v>
      </c>
      <c r="R204" s="370">
        <v>9</v>
      </c>
      <c r="S204" s="370">
        <v>8</v>
      </c>
      <c r="T204" s="370">
        <v>6.5</v>
      </c>
      <c r="U204" s="370">
        <v>6.75</v>
      </c>
      <c r="V204" s="385">
        <v>3</v>
      </c>
      <c r="W204" s="370"/>
      <c r="X204" s="370">
        <f t="shared" si="6"/>
        <v>46.5</v>
      </c>
      <c r="Y204" s="367"/>
    </row>
    <row r="205" spans="1:25" s="454" customFormat="1" ht="33" customHeight="1">
      <c r="A205" s="70">
        <v>194</v>
      </c>
      <c r="B205" s="189" t="s">
        <v>198</v>
      </c>
      <c r="C205" s="189" t="s">
        <v>195</v>
      </c>
      <c r="D205" s="189" t="s">
        <v>213</v>
      </c>
      <c r="E205" s="189" t="s">
        <v>215</v>
      </c>
      <c r="F205" s="202" t="s">
        <v>683</v>
      </c>
      <c r="G205" s="202" t="s">
        <v>684</v>
      </c>
      <c r="H205" s="204" t="s">
        <v>685</v>
      </c>
      <c r="I205" s="189"/>
      <c r="J205" s="189" t="s">
        <v>668</v>
      </c>
      <c r="K205" s="189" t="s">
        <v>6</v>
      </c>
      <c r="L205" s="189" t="s">
        <v>609</v>
      </c>
      <c r="M205" s="189" t="s">
        <v>669</v>
      </c>
      <c r="N205" s="140" t="s">
        <v>1486</v>
      </c>
      <c r="O205" s="140" t="s">
        <v>1487</v>
      </c>
      <c r="P205" s="184">
        <v>8</v>
      </c>
      <c r="Q205" s="184">
        <v>7</v>
      </c>
      <c r="R205" s="184">
        <v>9</v>
      </c>
      <c r="S205" s="184">
        <v>9</v>
      </c>
      <c r="T205" s="188">
        <v>7.25</v>
      </c>
      <c r="U205" s="188">
        <v>5.75</v>
      </c>
      <c r="V205" s="184">
        <v>3</v>
      </c>
      <c r="W205" s="70"/>
      <c r="X205" s="114">
        <f t="shared" si="6"/>
        <v>45.5</v>
      </c>
      <c r="Y205" s="125"/>
    </row>
    <row r="206" spans="1:25" s="454" customFormat="1" ht="33" customHeight="1">
      <c r="A206" s="26">
        <v>178</v>
      </c>
      <c r="B206" s="176" t="s">
        <v>199</v>
      </c>
      <c r="C206" s="176" t="s">
        <v>195</v>
      </c>
      <c r="D206" s="176" t="s">
        <v>213</v>
      </c>
      <c r="E206" s="176" t="s">
        <v>199</v>
      </c>
      <c r="F206" s="177" t="s">
        <v>636</v>
      </c>
      <c r="G206" s="177" t="s">
        <v>316</v>
      </c>
      <c r="H206" s="211">
        <v>39661</v>
      </c>
      <c r="I206" s="179"/>
      <c r="J206" s="360" t="s">
        <v>628</v>
      </c>
      <c r="K206" s="178" t="s">
        <v>6</v>
      </c>
      <c r="L206" s="178" t="s">
        <v>609</v>
      </c>
      <c r="M206" s="178" t="s">
        <v>637</v>
      </c>
      <c r="N206" s="140" t="s">
        <v>1470</v>
      </c>
      <c r="O206" s="140" t="s">
        <v>1471</v>
      </c>
      <c r="P206" s="178">
        <v>10</v>
      </c>
      <c r="Q206" s="178">
        <v>8</v>
      </c>
      <c r="R206" s="178">
        <v>9</v>
      </c>
      <c r="S206" s="178">
        <v>7</v>
      </c>
      <c r="T206" s="178">
        <v>7</v>
      </c>
      <c r="U206" s="178">
        <v>5.25</v>
      </c>
      <c r="V206" s="178">
        <v>3</v>
      </c>
      <c r="W206" s="178"/>
      <c r="X206" s="178">
        <f t="shared" si="6"/>
        <v>44.5</v>
      </c>
      <c r="Y206" s="178"/>
    </row>
    <row r="207" spans="1:25" s="457" customFormat="1" ht="33" customHeight="1">
      <c r="A207" s="70">
        <v>188</v>
      </c>
      <c r="B207" s="189" t="s">
        <v>192</v>
      </c>
      <c r="C207" s="189" t="s">
        <v>195</v>
      </c>
      <c r="D207" s="189" t="s">
        <v>213</v>
      </c>
      <c r="E207" s="189" t="s">
        <v>209</v>
      </c>
      <c r="F207" s="202" t="s">
        <v>666</v>
      </c>
      <c r="G207" s="202" t="s">
        <v>98</v>
      </c>
      <c r="H207" s="189"/>
      <c r="I207" s="204" t="s">
        <v>667</v>
      </c>
      <c r="J207" s="189" t="s">
        <v>668</v>
      </c>
      <c r="K207" s="189" t="s">
        <v>6</v>
      </c>
      <c r="L207" s="189" t="s">
        <v>609</v>
      </c>
      <c r="M207" s="176" t="s">
        <v>669</v>
      </c>
      <c r="N207" s="140" t="s">
        <v>1480</v>
      </c>
      <c r="O207" s="140" t="s">
        <v>1481</v>
      </c>
      <c r="P207" s="26">
        <v>10</v>
      </c>
      <c r="Q207" s="26">
        <v>9</v>
      </c>
      <c r="R207" s="26">
        <v>9</v>
      </c>
      <c r="S207" s="26">
        <v>9</v>
      </c>
      <c r="T207" s="26">
        <v>5.25</v>
      </c>
      <c r="U207" s="26">
        <v>6</v>
      </c>
      <c r="V207" s="26">
        <v>3</v>
      </c>
      <c r="W207" s="70"/>
      <c r="X207" s="114">
        <f t="shared" si="6"/>
        <v>44</v>
      </c>
      <c r="Y207" s="125"/>
    </row>
    <row r="208" spans="1:25" s="454" customFormat="1" ht="33" customHeight="1">
      <c r="A208" s="70">
        <v>202</v>
      </c>
      <c r="B208" s="189" t="s">
        <v>206</v>
      </c>
      <c r="C208" s="189" t="s">
        <v>195</v>
      </c>
      <c r="D208" s="189" t="s">
        <v>213</v>
      </c>
      <c r="E208" s="189" t="s">
        <v>223</v>
      </c>
      <c r="F208" s="202" t="s">
        <v>699</v>
      </c>
      <c r="G208" s="202" t="s">
        <v>587</v>
      </c>
      <c r="H208" s="189">
        <v>39580</v>
      </c>
      <c r="I208" s="204"/>
      <c r="J208" s="189" t="s">
        <v>700</v>
      </c>
      <c r="K208" s="189" t="s">
        <v>6</v>
      </c>
      <c r="L208" s="189" t="s">
        <v>609</v>
      </c>
      <c r="M208" s="189" t="s">
        <v>701</v>
      </c>
      <c r="N208" s="516" t="s">
        <v>1488</v>
      </c>
      <c r="O208" s="516" t="s">
        <v>1489</v>
      </c>
      <c r="P208" s="115">
        <v>8</v>
      </c>
      <c r="Q208" s="115">
        <v>7</v>
      </c>
      <c r="R208" s="115">
        <v>9</v>
      </c>
      <c r="S208" s="115">
        <v>8</v>
      </c>
      <c r="T208" s="114">
        <v>8</v>
      </c>
      <c r="U208" s="114">
        <v>4.25</v>
      </c>
      <c r="V208" s="115">
        <v>3</v>
      </c>
      <c r="W208" s="114"/>
      <c r="X208" s="114">
        <f t="shared" si="6"/>
        <v>43.5</v>
      </c>
      <c r="Y208" s="125"/>
    </row>
    <row r="209" spans="1:25" s="450" customFormat="1" ht="33" customHeight="1" thickBot="1">
      <c r="A209" s="331">
        <v>193</v>
      </c>
      <c r="B209" s="328" t="s">
        <v>197</v>
      </c>
      <c r="C209" s="328" t="s">
        <v>195</v>
      </c>
      <c r="D209" s="328" t="s">
        <v>213</v>
      </c>
      <c r="E209" s="328" t="s">
        <v>214</v>
      </c>
      <c r="F209" s="356" t="s">
        <v>681</v>
      </c>
      <c r="G209" s="356" t="s">
        <v>36</v>
      </c>
      <c r="H209" s="328"/>
      <c r="I209" s="357" t="s">
        <v>682</v>
      </c>
      <c r="J209" s="358" t="s">
        <v>628</v>
      </c>
      <c r="K209" s="328" t="s">
        <v>6</v>
      </c>
      <c r="L209" s="328" t="s">
        <v>609</v>
      </c>
      <c r="M209" s="358" t="s">
        <v>651</v>
      </c>
      <c r="N209" s="140" t="s">
        <v>1484</v>
      </c>
      <c r="O209" s="140" t="s">
        <v>1485</v>
      </c>
      <c r="P209" s="343">
        <v>8</v>
      </c>
      <c r="Q209" s="343">
        <v>8</v>
      </c>
      <c r="R209" s="343">
        <v>8</v>
      </c>
      <c r="S209" s="343">
        <v>8</v>
      </c>
      <c r="T209" s="347">
        <v>5.5</v>
      </c>
      <c r="U209" s="347">
        <v>4.5</v>
      </c>
      <c r="V209" s="343">
        <v>3</v>
      </c>
      <c r="W209" s="331"/>
      <c r="X209" s="318">
        <f t="shared" si="6"/>
        <v>39</v>
      </c>
      <c r="Y209" s="359"/>
    </row>
    <row r="210" spans="1:25" s="452" customFormat="1" ht="33" customHeight="1">
      <c r="A210" s="413">
        <v>191</v>
      </c>
      <c r="B210" s="417" t="s">
        <v>195</v>
      </c>
      <c r="C210" s="417" t="s">
        <v>195</v>
      </c>
      <c r="D210" s="417" t="s">
        <v>214</v>
      </c>
      <c r="E210" s="417" t="s">
        <v>212</v>
      </c>
      <c r="F210" s="421" t="s">
        <v>645</v>
      </c>
      <c r="G210" s="421" t="s">
        <v>674</v>
      </c>
      <c r="H210" s="493"/>
      <c r="I210" s="494" t="s">
        <v>675</v>
      </c>
      <c r="J210" s="417" t="s">
        <v>676</v>
      </c>
      <c r="K210" s="495" t="s">
        <v>6</v>
      </c>
      <c r="L210" s="417" t="s">
        <v>644</v>
      </c>
      <c r="M210" s="417" t="s">
        <v>677</v>
      </c>
      <c r="N210" s="509" t="s">
        <v>1490</v>
      </c>
      <c r="O210" s="140" t="s">
        <v>1491</v>
      </c>
      <c r="P210" s="424">
        <v>9</v>
      </c>
      <c r="Q210" s="424">
        <v>9</v>
      </c>
      <c r="R210" s="424">
        <v>9</v>
      </c>
      <c r="S210" s="424">
        <v>9</v>
      </c>
      <c r="T210" s="424">
        <v>5.75</v>
      </c>
      <c r="U210" s="424">
        <v>7.75</v>
      </c>
      <c r="V210" s="424">
        <v>3</v>
      </c>
      <c r="W210" s="424"/>
      <c r="X210" s="424">
        <f t="shared" si="6"/>
        <v>48</v>
      </c>
      <c r="Y210" s="424"/>
    </row>
    <row r="211" spans="1:25" s="463" customFormat="1" ht="33" customHeight="1" thickBot="1">
      <c r="A211" s="331">
        <v>180</v>
      </c>
      <c r="B211" s="328" t="s">
        <v>201</v>
      </c>
      <c r="C211" s="328" t="s">
        <v>195</v>
      </c>
      <c r="D211" s="328" t="s">
        <v>214</v>
      </c>
      <c r="E211" s="328" t="s">
        <v>201</v>
      </c>
      <c r="F211" s="348" t="s">
        <v>641</v>
      </c>
      <c r="G211" s="348" t="s">
        <v>642</v>
      </c>
      <c r="H211" s="349"/>
      <c r="I211" s="427" t="s">
        <v>446</v>
      </c>
      <c r="J211" s="429" t="s">
        <v>643</v>
      </c>
      <c r="K211" s="432" t="s">
        <v>251</v>
      </c>
      <c r="L211" s="334" t="s">
        <v>644</v>
      </c>
      <c r="M211" s="334" t="s">
        <v>1161</v>
      </c>
      <c r="N211" s="509" t="s">
        <v>1492</v>
      </c>
      <c r="O211" s="140" t="s">
        <v>1493</v>
      </c>
      <c r="P211" s="334">
        <v>9</v>
      </c>
      <c r="Q211" s="334">
        <v>7</v>
      </c>
      <c r="R211" s="334">
        <v>10</v>
      </c>
      <c r="S211" s="334">
        <v>9</v>
      </c>
      <c r="T211" s="318">
        <v>4</v>
      </c>
      <c r="U211" s="318">
        <v>6.75</v>
      </c>
      <c r="V211" s="334"/>
      <c r="W211" s="318"/>
      <c r="X211" s="318">
        <f t="shared" si="6"/>
        <v>39</v>
      </c>
      <c r="Y211" s="318"/>
    </row>
    <row r="212" ht="15.75">
      <c r="Y212" s="136"/>
    </row>
    <row r="213" spans="6:25" ht="15.75">
      <c r="F213" s="547" t="s">
        <v>1187</v>
      </c>
      <c r="G213" s="547"/>
      <c r="H213" s="547"/>
      <c r="I213" s="547"/>
      <c r="J213" s="547"/>
      <c r="Y213" s="136"/>
    </row>
    <row r="214" spans="4:25" ht="15.75">
      <c r="D214" s="546" t="s">
        <v>1182</v>
      </c>
      <c r="E214" s="546"/>
      <c r="F214" s="546"/>
      <c r="G214" s="546"/>
      <c r="H214" s="546"/>
      <c r="I214" s="546"/>
      <c r="J214" s="546"/>
      <c r="Y214" s="136"/>
    </row>
    <row r="215" spans="6:25" ht="15.75">
      <c r="F215" s="546" t="s">
        <v>1183</v>
      </c>
      <c r="G215" s="546"/>
      <c r="H215" s="546"/>
      <c r="I215" s="546"/>
      <c r="J215" s="546"/>
      <c r="Y215" s="136"/>
    </row>
    <row r="216" spans="6:25" ht="15.75">
      <c r="F216" s="546" t="s">
        <v>1184</v>
      </c>
      <c r="G216" s="546"/>
      <c r="H216" s="546"/>
      <c r="I216" s="546"/>
      <c r="J216" s="546"/>
      <c r="Y216" s="136"/>
    </row>
    <row r="217" spans="6:25" ht="15.75">
      <c r="F217" s="546" t="s">
        <v>1185</v>
      </c>
      <c r="G217" s="546"/>
      <c r="H217" s="546"/>
      <c r="I217" s="546"/>
      <c r="J217" s="546"/>
      <c r="Y217" s="136"/>
    </row>
    <row r="218" spans="6:25" ht="15.75">
      <c r="F218" s="546" t="s">
        <v>1186</v>
      </c>
      <c r="G218" s="546"/>
      <c r="H218" s="546"/>
      <c r="I218" s="546"/>
      <c r="J218" s="546"/>
      <c r="Y218" s="136"/>
    </row>
    <row r="219" spans="6:25" ht="15.75">
      <c r="F219" s="3"/>
      <c r="G219" s="3"/>
      <c r="Y219" s="136"/>
    </row>
    <row r="220" ht="15.75">
      <c r="Y220" s="136"/>
    </row>
    <row r="221" ht="15.75">
      <c r="Y221" s="136"/>
    </row>
    <row r="222" ht="15.75">
      <c r="Y222" s="136"/>
    </row>
    <row r="223" ht="15.75">
      <c r="Y223" s="136"/>
    </row>
    <row r="224" ht="15.75">
      <c r="Y224" s="136"/>
    </row>
    <row r="225" ht="15.75">
      <c r="Y225" s="136"/>
    </row>
    <row r="226" ht="15.75">
      <c r="Y226" s="136"/>
    </row>
    <row r="227" ht="15.75">
      <c r="Y227" s="136"/>
    </row>
    <row r="228" ht="15.75">
      <c r="Y228" s="136"/>
    </row>
    <row r="229" ht="15.75">
      <c r="Y229" s="136"/>
    </row>
    <row r="230" ht="15.75">
      <c r="Y230" s="136"/>
    </row>
    <row r="231" ht="15.75">
      <c r="Y231" s="136"/>
    </row>
  </sheetData>
  <sheetProtection/>
  <mergeCells count="68">
    <mergeCell ref="AA18:AA19"/>
    <mergeCell ref="AA42:AA43"/>
    <mergeCell ref="AB42:AB43"/>
    <mergeCell ref="AA40:AB41"/>
    <mergeCell ref="AA36:AA37"/>
    <mergeCell ref="AB36:AB37"/>
    <mergeCell ref="AA38:AA39"/>
    <mergeCell ref="AB38:AB39"/>
    <mergeCell ref="AA10:AA11"/>
    <mergeCell ref="AB10:AB11"/>
    <mergeCell ref="AC10:AC11"/>
    <mergeCell ref="AD10:AX10"/>
    <mergeCell ref="AA16:AA17"/>
    <mergeCell ref="AB16:AB17"/>
    <mergeCell ref="I5:I6"/>
    <mergeCell ref="F215:J215"/>
    <mergeCell ref="F216:J216"/>
    <mergeCell ref="F217:J217"/>
    <mergeCell ref="F218:J218"/>
    <mergeCell ref="AY10:AY11"/>
    <mergeCell ref="AA12:AA13"/>
    <mergeCell ref="AB12:AB13"/>
    <mergeCell ref="AA14:AA15"/>
    <mergeCell ref="AB14:AB15"/>
    <mergeCell ref="Y4:Y6"/>
    <mergeCell ref="L4:L6"/>
    <mergeCell ref="M4:M6"/>
    <mergeCell ref="F213:J213"/>
    <mergeCell ref="D214:J214"/>
    <mergeCell ref="G4:G6"/>
    <mergeCell ref="H4:I4"/>
    <mergeCell ref="J4:J6"/>
    <mergeCell ref="K4:K6"/>
    <mergeCell ref="H5:H6"/>
    <mergeCell ref="AA9:AY9"/>
    <mergeCell ref="A1:Y1"/>
    <mergeCell ref="B3:I3"/>
    <mergeCell ref="A4:A6"/>
    <mergeCell ref="B4:B6"/>
    <mergeCell ref="C4:E6"/>
    <mergeCell ref="F4:F6"/>
    <mergeCell ref="V4:V6"/>
    <mergeCell ref="W4:W6"/>
    <mergeCell ref="X4:X6"/>
    <mergeCell ref="AA26:AA27"/>
    <mergeCell ref="AB26:AB27"/>
    <mergeCell ref="AB18:AB19"/>
    <mergeCell ref="N4:N6"/>
    <mergeCell ref="O4:O6"/>
    <mergeCell ref="P4:S4"/>
    <mergeCell ref="T4:U5"/>
    <mergeCell ref="P5:Q5"/>
    <mergeCell ref="R5:S5"/>
    <mergeCell ref="AA8:AY8"/>
    <mergeCell ref="AA20:AA21"/>
    <mergeCell ref="AB20:AB21"/>
    <mergeCell ref="AA22:AA23"/>
    <mergeCell ref="AB22:AB23"/>
    <mergeCell ref="AA24:AA25"/>
    <mergeCell ref="AB24:AB25"/>
    <mergeCell ref="AA34:AA35"/>
    <mergeCell ref="AB34:AB35"/>
    <mergeCell ref="AA28:AA29"/>
    <mergeCell ref="AB28:AB29"/>
    <mergeCell ref="AA32:AA33"/>
    <mergeCell ref="AB32:AB33"/>
    <mergeCell ref="AA30:AA31"/>
    <mergeCell ref="AB30:AB3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29"/>
  <sheetViews>
    <sheetView zoomScale="85" zoomScaleNormal="85" zoomScalePageLayoutView="0" workbookViewId="0" topLeftCell="A1">
      <selection activeCell="F149" sqref="F149:X149"/>
    </sheetView>
  </sheetViews>
  <sheetFormatPr defaultColWidth="8.796875" defaultRowHeight="15"/>
  <cols>
    <col min="1" max="1" width="5.5" style="3" customWidth="1"/>
    <col min="2" max="2" width="3.59765625" style="2" customWidth="1"/>
    <col min="3" max="5" width="3.59765625" style="3" customWidth="1"/>
    <col min="6" max="6" width="12.8984375" style="20" customWidth="1"/>
    <col min="7" max="7" width="7.09765625" style="20" customWidth="1"/>
    <col min="8" max="9" width="10.3984375" style="3" customWidth="1"/>
    <col min="10" max="10" width="17.8984375" style="3" customWidth="1"/>
    <col min="11" max="11" width="7.5" style="3" customWidth="1"/>
    <col min="12" max="12" width="12" style="3" customWidth="1"/>
    <col min="13" max="13" width="10.8984375" style="3" customWidth="1"/>
    <col min="14" max="17" width="5" style="3" customWidth="1"/>
    <col min="18" max="19" width="6.3984375" style="76" customWidth="1"/>
    <col min="20" max="20" width="5.3984375" style="3" customWidth="1"/>
    <col min="21" max="21" width="5.3984375" style="76" customWidth="1"/>
    <col min="22" max="22" width="8.3984375" style="76" customWidth="1"/>
    <col min="23" max="23" width="8" style="123" customWidth="1"/>
    <col min="24" max="24" width="9" style="3" hidden="1" customWidth="1"/>
    <col min="25" max="25" width="10.09765625" style="3" hidden="1" customWidth="1"/>
    <col min="26" max="16384" width="9" style="3" customWidth="1"/>
  </cols>
  <sheetData>
    <row r="1" spans="2:23" ht="20.25">
      <c r="B1" s="6" t="s">
        <v>238</v>
      </c>
      <c r="C1" s="6"/>
      <c r="D1" s="6"/>
      <c r="E1" s="6"/>
      <c r="F1" s="6"/>
      <c r="G1" s="6"/>
      <c r="H1" s="6"/>
      <c r="I1" s="6"/>
      <c r="J1" s="7"/>
      <c r="L1" s="5" t="s">
        <v>1147</v>
      </c>
      <c r="W1" s="136"/>
    </row>
    <row r="2" spans="2:23" ht="15.75">
      <c r="B2" s="548" t="s">
        <v>239</v>
      </c>
      <c r="C2" s="548"/>
      <c r="D2" s="548"/>
      <c r="E2" s="548"/>
      <c r="F2" s="548"/>
      <c r="G2" s="548"/>
      <c r="H2" s="548"/>
      <c r="I2" s="548"/>
      <c r="J2" s="6"/>
      <c r="W2" s="136"/>
    </row>
    <row r="3" spans="2:23" ht="15.75">
      <c r="B3" s="548"/>
      <c r="C3" s="548"/>
      <c r="D3" s="548"/>
      <c r="E3" s="548"/>
      <c r="F3" s="548"/>
      <c r="G3" s="548"/>
      <c r="H3" s="548"/>
      <c r="I3" s="548"/>
      <c r="J3" s="7"/>
      <c r="W3" s="136"/>
    </row>
    <row r="4" spans="1:25" s="4" customFormat="1" ht="23.25" customHeight="1">
      <c r="A4" s="553" t="s">
        <v>243</v>
      </c>
      <c r="B4" s="554" t="s">
        <v>0</v>
      </c>
      <c r="C4" s="557" t="s">
        <v>237</v>
      </c>
      <c r="D4" s="558"/>
      <c r="E4" s="559"/>
      <c r="F4" s="566" t="s">
        <v>167</v>
      </c>
      <c r="G4" s="549" t="s">
        <v>168</v>
      </c>
      <c r="H4" s="552" t="s">
        <v>169</v>
      </c>
      <c r="I4" s="552"/>
      <c r="J4" s="543" t="s">
        <v>3</v>
      </c>
      <c r="K4" s="543" t="s">
        <v>171</v>
      </c>
      <c r="L4" s="543" t="s">
        <v>4</v>
      </c>
      <c r="M4" s="543" t="s">
        <v>172</v>
      </c>
      <c r="N4" s="552" t="s">
        <v>173</v>
      </c>
      <c r="O4" s="552"/>
      <c r="P4" s="552"/>
      <c r="Q4" s="552"/>
      <c r="R4" s="569" t="s">
        <v>5</v>
      </c>
      <c r="S4" s="569"/>
      <c r="T4" s="552" t="s">
        <v>174</v>
      </c>
      <c r="U4" s="569" t="s">
        <v>175</v>
      </c>
      <c r="V4" s="570" t="s">
        <v>176</v>
      </c>
      <c r="W4" s="569" t="s">
        <v>177</v>
      </c>
      <c r="X4" s="596" t="s">
        <v>1144</v>
      </c>
      <c r="Y4" s="597" t="s">
        <v>1145</v>
      </c>
    </row>
    <row r="5" spans="1:25" s="4" customFormat="1" ht="19.5" customHeight="1">
      <c r="A5" s="553"/>
      <c r="B5" s="555"/>
      <c r="C5" s="560"/>
      <c r="D5" s="561"/>
      <c r="E5" s="562"/>
      <c r="F5" s="567"/>
      <c r="G5" s="550"/>
      <c r="H5" s="543" t="s">
        <v>1</v>
      </c>
      <c r="I5" s="543" t="s">
        <v>170</v>
      </c>
      <c r="J5" s="544"/>
      <c r="K5" s="544"/>
      <c r="L5" s="544"/>
      <c r="M5" s="544"/>
      <c r="N5" s="552" t="s">
        <v>190</v>
      </c>
      <c r="O5" s="552"/>
      <c r="P5" s="552" t="s">
        <v>191</v>
      </c>
      <c r="Q5" s="552"/>
      <c r="R5" s="569"/>
      <c r="S5" s="569"/>
      <c r="T5" s="552"/>
      <c r="U5" s="569"/>
      <c r="V5" s="570"/>
      <c r="W5" s="569"/>
      <c r="X5" s="596"/>
      <c r="Y5" s="597"/>
    </row>
    <row r="6" spans="1:25" s="4" customFormat="1" ht="12.75">
      <c r="A6" s="553"/>
      <c r="B6" s="556"/>
      <c r="C6" s="563"/>
      <c r="D6" s="564"/>
      <c r="E6" s="565"/>
      <c r="F6" s="568"/>
      <c r="G6" s="551"/>
      <c r="H6" s="545"/>
      <c r="I6" s="545"/>
      <c r="J6" s="545"/>
      <c r="K6" s="545"/>
      <c r="L6" s="545"/>
      <c r="M6" s="545"/>
      <c r="N6" s="1" t="s">
        <v>189</v>
      </c>
      <c r="O6" s="1" t="s">
        <v>2</v>
      </c>
      <c r="P6" s="1" t="s">
        <v>189</v>
      </c>
      <c r="Q6" s="1" t="s">
        <v>2</v>
      </c>
      <c r="R6" s="77" t="s">
        <v>189</v>
      </c>
      <c r="S6" s="77" t="s">
        <v>1155</v>
      </c>
      <c r="T6" s="552"/>
      <c r="U6" s="569"/>
      <c r="V6" s="570"/>
      <c r="W6" s="569"/>
      <c r="X6" s="596"/>
      <c r="Y6" s="597"/>
    </row>
    <row r="7" spans="1:27" s="4" customFormat="1" ht="22.5" customHeight="1">
      <c r="A7" s="27">
        <v>24</v>
      </c>
      <c r="B7" s="258" t="s">
        <v>193</v>
      </c>
      <c r="C7" s="258" t="s">
        <v>192</v>
      </c>
      <c r="D7" s="258" t="s">
        <v>192</v>
      </c>
      <c r="E7" s="258" t="s">
        <v>215</v>
      </c>
      <c r="F7" s="259" t="s">
        <v>29</v>
      </c>
      <c r="G7" s="259" t="s">
        <v>30</v>
      </c>
      <c r="H7" s="192"/>
      <c r="I7" s="260" t="s">
        <v>31</v>
      </c>
      <c r="J7" s="192" t="s">
        <v>33</v>
      </c>
      <c r="K7" s="192" t="s">
        <v>14</v>
      </c>
      <c r="L7" s="192" t="s">
        <v>24</v>
      </c>
      <c r="M7" s="192" t="s">
        <v>32</v>
      </c>
      <c r="N7" s="192">
        <v>10</v>
      </c>
      <c r="O7" s="192">
        <v>10</v>
      </c>
      <c r="P7" s="192">
        <v>10</v>
      </c>
      <c r="Q7" s="192">
        <v>9</v>
      </c>
      <c r="R7" s="192">
        <v>8.75</v>
      </c>
      <c r="S7" s="192">
        <v>9</v>
      </c>
      <c r="T7" s="192">
        <v>3</v>
      </c>
      <c r="U7" s="192"/>
      <c r="V7" s="192">
        <f aca="true" t="shared" si="0" ref="V7:V70">(SUM(N7:Q7)/2+R7*2+S7*2+T7+U7)</f>
        <v>58</v>
      </c>
      <c r="W7" s="192">
        <v>1</v>
      </c>
      <c r="X7" s="121" t="s">
        <v>770</v>
      </c>
      <c r="Y7" s="25" t="s">
        <v>1073</v>
      </c>
      <c r="Z7" s="3"/>
      <c r="AA7" s="3"/>
    </row>
    <row r="8" spans="1:27" s="4" customFormat="1" ht="22.5" customHeight="1">
      <c r="A8" s="27">
        <v>134</v>
      </c>
      <c r="B8" s="261">
        <v>9</v>
      </c>
      <c r="C8" s="262" t="s">
        <v>194</v>
      </c>
      <c r="D8" s="263" t="s">
        <v>208</v>
      </c>
      <c r="E8" s="262" t="s">
        <v>222</v>
      </c>
      <c r="F8" s="264" t="s">
        <v>366</v>
      </c>
      <c r="G8" s="264" t="s">
        <v>521</v>
      </c>
      <c r="H8" s="265"/>
      <c r="I8" s="266" t="s">
        <v>504</v>
      </c>
      <c r="J8" s="267" t="s">
        <v>451</v>
      </c>
      <c r="K8" s="265" t="s">
        <v>6</v>
      </c>
      <c r="L8" s="268" t="s">
        <v>452</v>
      </c>
      <c r="M8" s="265" t="s">
        <v>718</v>
      </c>
      <c r="N8" s="265">
        <v>10</v>
      </c>
      <c r="O8" s="265">
        <v>9</v>
      </c>
      <c r="P8" s="265">
        <v>10</v>
      </c>
      <c r="Q8" s="265">
        <v>9</v>
      </c>
      <c r="R8" s="265">
        <v>9</v>
      </c>
      <c r="S8" s="265">
        <v>8.25</v>
      </c>
      <c r="T8" s="265">
        <v>3</v>
      </c>
      <c r="U8" s="27"/>
      <c r="V8" s="192">
        <f t="shared" si="0"/>
        <v>56.5</v>
      </c>
      <c r="W8" s="27">
        <v>2</v>
      </c>
      <c r="X8" s="121" t="s">
        <v>810</v>
      </c>
      <c r="Y8" s="25" t="s">
        <v>1113</v>
      </c>
      <c r="Z8" s="3"/>
      <c r="AA8" s="3"/>
    </row>
    <row r="9" spans="1:27" s="4" customFormat="1" ht="22.5" customHeight="1">
      <c r="A9" s="27">
        <v>110</v>
      </c>
      <c r="B9" s="269">
        <v>8</v>
      </c>
      <c r="C9" s="258" t="s">
        <v>194</v>
      </c>
      <c r="D9" s="270" t="s">
        <v>208</v>
      </c>
      <c r="E9" s="258" t="s">
        <v>199</v>
      </c>
      <c r="F9" s="271" t="s">
        <v>467</v>
      </c>
      <c r="G9" s="271" t="s">
        <v>468</v>
      </c>
      <c r="H9" s="268"/>
      <c r="I9" s="268" t="s">
        <v>469</v>
      </c>
      <c r="J9" s="271" t="s">
        <v>451</v>
      </c>
      <c r="K9" s="268" t="s">
        <v>251</v>
      </c>
      <c r="L9" s="271" t="s">
        <v>452</v>
      </c>
      <c r="M9" s="267" t="s">
        <v>713</v>
      </c>
      <c r="N9" s="265">
        <v>9</v>
      </c>
      <c r="O9" s="265">
        <v>9</v>
      </c>
      <c r="P9" s="265">
        <v>10</v>
      </c>
      <c r="Q9" s="265">
        <v>9</v>
      </c>
      <c r="R9" s="265">
        <v>9</v>
      </c>
      <c r="S9" s="265">
        <v>8.25</v>
      </c>
      <c r="T9" s="265">
        <v>3</v>
      </c>
      <c r="U9" s="27"/>
      <c r="V9" s="192">
        <f t="shared" si="0"/>
        <v>56</v>
      </c>
      <c r="W9" s="192">
        <v>3</v>
      </c>
      <c r="X9" s="121" t="s">
        <v>880</v>
      </c>
      <c r="Y9" s="25" t="s">
        <v>994</v>
      </c>
      <c r="Z9" s="3"/>
      <c r="AA9" s="3"/>
    </row>
    <row r="10" spans="1:27" s="4" customFormat="1" ht="22.5" customHeight="1">
      <c r="A10" s="27">
        <v>44</v>
      </c>
      <c r="B10" s="258" t="s">
        <v>213</v>
      </c>
      <c r="C10" s="258" t="s">
        <v>192</v>
      </c>
      <c r="D10" s="258" t="s">
        <v>194</v>
      </c>
      <c r="E10" s="258" t="s">
        <v>235</v>
      </c>
      <c r="F10" s="259" t="s">
        <v>113</v>
      </c>
      <c r="G10" s="259" t="s">
        <v>114</v>
      </c>
      <c r="H10" s="192" t="s">
        <v>115</v>
      </c>
      <c r="I10" s="192"/>
      <c r="J10" s="192" t="s">
        <v>81</v>
      </c>
      <c r="K10" s="192" t="s">
        <v>42</v>
      </c>
      <c r="L10" s="192" t="s">
        <v>84</v>
      </c>
      <c r="M10" s="192" t="s">
        <v>116</v>
      </c>
      <c r="N10" s="192">
        <v>10</v>
      </c>
      <c r="O10" s="192">
        <v>10</v>
      </c>
      <c r="P10" s="192">
        <v>10</v>
      </c>
      <c r="Q10" s="192">
        <v>9</v>
      </c>
      <c r="R10" s="192">
        <v>9</v>
      </c>
      <c r="S10" s="192">
        <v>9</v>
      </c>
      <c r="T10" s="192"/>
      <c r="U10" s="192"/>
      <c r="V10" s="192">
        <f t="shared" si="0"/>
        <v>55.5</v>
      </c>
      <c r="W10" s="27">
        <v>4</v>
      </c>
      <c r="X10" s="121" t="s">
        <v>917</v>
      </c>
      <c r="Y10" s="25" t="s">
        <v>1031</v>
      </c>
      <c r="Z10" s="3"/>
      <c r="AA10" s="3"/>
    </row>
    <row r="11" spans="1:27" s="4" customFormat="1" ht="22.5" customHeight="1">
      <c r="A11" s="27">
        <v>19</v>
      </c>
      <c r="B11" s="258" t="s">
        <v>210</v>
      </c>
      <c r="C11" s="258" t="s">
        <v>192</v>
      </c>
      <c r="D11" s="258" t="s">
        <v>192</v>
      </c>
      <c r="E11" s="258" t="s">
        <v>210</v>
      </c>
      <c r="F11" s="259" t="s">
        <v>16</v>
      </c>
      <c r="G11" s="259" t="s">
        <v>78</v>
      </c>
      <c r="H11" s="192"/>
      <c r="I11" s="260" t="s">
        <v>79</v>
      </c>
      <c r="J11" s="192" t="s">
        <v>76</v>
      </c>
      <c r="K11" s="192" t="s">
        <v>6</v>
      </c>
      <c r="L11" s="192" t="s">
        <v>9</v>
      </c>
      <c r="M11" s="192" t="s">
        <v>17</v>
      </c>
      <c r="N11" s="192">
        <v>10</v>
      </c>
      <c r="O11" s="192">
        <v>9</v>
      </c>
      <c r="P11" s="192">
        <v>9</v>
      </c>
      <c r="Q11" s="192">
        <v>9</v>
      </c>
      <c r="R11" s="192">
        <v>9</v>
      </c>
      <c r="S11" s="192">
        <v>7.75</v>
      </c>
      <c r="T11" s="192">
        <v>3</v>
      </c>
      <c r="U11" s="192"/>
      <c r="V11" s="192">
        <f t="shared" si="0"/>
        <v>55</v>
      </c>
      <c r="W11" s="192">
        <v>5</v>
      </c>
      <c r="X11" s="121" t="s">
        <v>749</v>
      </c>
      <c r="Y11" s="25" t="s">
        <v>1052</v>
      </c>
      <c r="Z11" s="3"/>
      <c r="AA11" s="3"/>
    </row>
    <row r="12" spans="1:27" s="4" customFormat="1" ht="22.5" customHeight="1">
      <c r="A12" s="27">
        <v>109</v>
      </c>
      <c r="B12" s="269">
        <v>7</v>
      </c>
      <c r="C12" s="258" t="s">
        <v>194</v>
      </c>
      <c r="D12" s="270" t="s">
        <v>208</v>
      </c>
      <c r="E12" s="258" t="s">
        <v>198</v>
      </c>
      <c r="F12" s="271" t="s">
        <v>465</v>
      </c>
      <c r="G12" s="271" t="s">
        <v>466</v>
      </c>
      <c r="H12" s="268"/>
      <c r="I12" s="272">
        <v>39571</v>
      </c>
      <c r="J12" s="271" t="s">
        <v>451</v>
      </c>
      <c r="K12" s="268" t="s">
        <v>251</v>
      </c>
      <c r="L12" s="271" t="s">
        <v>452</v>
      </c>
      <c r="M12" s="267" t="s">
        <v>712</v>
      </c>
      <c r="N12" s="265">
        <v>8</v>
      </c>
      <c r="O12" s="265">
        <v>8</v>
      </c>
      <c r="P12" s="265">
        <v>9</v>
      </c>
      <c r="Q12" s="265">
        <v>9</v>
      </c>
      <c r="R12" s="265">
        <v>8.75</v>
      </c>
      <c r="S12" s="265">
        <v>8.75</v>
      </c>
      <c r="T12" s="265">
        <v>3</v>
      </c>
      <c r="U12" s="27"/>
      <c r="V12" s="192">
        <f t="shared" si="0"/>
        <v>55</v>
      </c>
      <c r="W12" s="27">
        <v>6</v>
      </c>
      <c r="X12" s="121" t="s">
        <v>793</v>
      </c>
      <c r="Y12" s="25" t="s">
        <v>1096</v>
      </c>
      <c r="Z12" s="3"/>
      <c r="AA12" s="3"/>
    </row>
    <row r="13" spans="1:25" s="4" customFormat="1" ht="22.5" customHeight="1">
      <c r="A13" s="27">
        <v>179</v>
      </c>
      <c r="B13" s="258" t="s">
        <v>200</v>
      </c>
      <c r="C13" s="258" t="s">
        <v>195</v>
      </c>
      <c r="D13" s="258" t="s">
        <v>213</v>
      </c>
      <c r="E13" s="258" t="s">
        <v>200</v>
      </c>
      <c r="F13" s="273" t="s">
        <v>638</v>
      </c>
      <c r="G13" s="259" t="s">
        <v>639</v>
      </c>
      <c r="H13" s="260" t="s">
        <v>162</v>
      </c>
      <c r="I13" s="269"/>
      <c r="J13" s="274" t="s">
        <v>628</v>
      </c>
      <c r="K13" s="192" t="s">
        <v>6</v>
      </c>
      <c r="L13" s="192" t="s">
        <v>609</v>
      </c>
      <c r="M13" s="269" t="s">
        <v>640</v>
      </c>
      <c r="N13" s="192">
        <v>10</v>
      </c>
      <c r="O13" s="192">
        <v>10</v>
      </c>
      <c r="P13" s="192">
        <v>10</v>
      </c>
      <c r="Q13" s="192">
        <v>9</v>
      </c>
      <c r="R13" s="192">
        <v>7.5</v>
      </c>
      <c r="S13" s="192">
        <v>8.5</v>
      </c>
      <c r="T13" s="275">
        <v>3</v>
      </c>
      <c r="U13" s="192"/>
      <c r="V13" s="192">
        <f t="shared" si="0"/>
        <v>54.5</v>
      </c>
      <c r="W13" s="192">
        <v>7</v>
      </c>
      <c r="X13" s="121" t="s">
        <v>830</v>
      </c>
      <c r="Y13" s="25" t="s">
        <v>944</v>
      </c>
    </row>
    <row r="14" spans="1:25" s="4" customFormat="1" ht="22.5" customHeight="1">
      <c r="A14" s="27">
        <v>119</v>
      </c>
      <c r="B14" s="269">
        <v>17</v>
      </c>
      <c r="C14" s="262" t="s">
        <v>194</v>
      </c>
      <c r="D14" s="258" t="s">
        <v>206</v>
      </c>
      <c r="E14" s="258" t="s">
        <v>213</v>
      </c>
      <c r="F14" s="276" t="s">
        <v>486</v>
      </c>
      <c r="G14" s="276" t="s">
        <v>487</v>
      </c>
      <c r="H14" s="27"/>
      <c r="I14" s="277" t="s">
        <v>488</v>
      </c>
      <c r="J14" s="278" t="s">
        <v>447</v>
      </c>
      <c r="K14" s="27" t="s">
        <v>251</v>
      </c>
      <c r="L14" s="279" t="s">
        <v>448</v>
      </c>
      <c r="M14" s="27" t="s">
        <v>1158</v>
      </c>
      <c r="N14" s="27">
        <v>10</v>
      </c>
      <c r="O14" s="27">
        <v>10</v>
      </c>
      <c r="P14" s="27">
        <v>9</v>
      </c>
      <c r="Q14" s="27">
        <v>9</v>
      </c>
      <c r="R14" s="27">
        <v>9</v>
      </c>
      <c r="S14" s="27">
        <v>7</v>
      </c>
      <c r="T14" s="27">
        <v>3</v>
      </c>
      <c r="U14" s="27"/>
      <c r="V14" s="192">
        <f t="shared" si="0"/>
        <v>54</v>
      </c>
      <c r="W14" s="27">
        <v>8</v>
      </c>
      <c r="X14" s="121" t="s">
        <v>826</v>
      </c>
      <c r="Y14" s="25" t="s">
        <v>940</v>
      </c>
    </row>
    <row r="15" spans="1:27" s="4" customFormat="1" ht="22.5" customHeight="1">
      <c r="A15" s="27">
        <v>133</v>
      </c>
      <c r="B15" s="261">
        <v>8</v>
      </c>
      <c r="C15" s="262" t="s">
        <v>194</v>
      </c>
      <c r="D15" s="263" t="s">
        <v>208</v>
      </c>
      <c r="E15" s="258" t="s">
        <v>221</v>
      </c>
      <c r="F15" s="264" t="s">
        <v>520</v>
      </c>
      <c r="G15" s="264" t="s">
        <v>336</v>
      </c>
      <c r="H15" s="265"/>
      <c r="I15" s="280">
        <v>43227</v>
      </c>
      <c r="J15" s="267" t="s">
        <v>451</v>
      </c>
      <c r="K15" s="265" t="s">
        <v>6</v>
      </c>
      <c r="L15" s="268" t="s">
        <v>452</v>
      </c>
      <c r="M15" s="265" t="s">
        <v>718</v>
      </c>
      <c r="N15" s="265">
        <v>9</v>
      </c>
      <c r="O15" s="265">
        <v>9</v>
      </c>
      <c r="P15" s="265">
        <v>9</v>
      </c>
      <c r="Q15" s="265">
        <v>9</v>
      </c>
      <c r="R15" s="265">
        <v>8</v>
      </c>
      <c r="S15" s="265">
        <v>8.25</v>
      </c>
      <c r="T15" s="265">
        <v>3</v>
      </c>
      <c r="U15" s="27"/>
      <c r="V15" s="192">
        <f t="shared" si="0"/>
        <v>53.5</v>
      </c>
      <c r="W15" s="192">
        <v>9</v>
      </c>
      <c r="X15" s="121" t="s">
        <v>771</v>
      </c>
      <c r="Y15" s="25" t="s">
        <v>1074</v>
      </c>
      <c r="Z15" s="3"/>
      <c r="AA15" s="3"/>
    </row>
    <row r="16" spans="1:27" s="4" customFormat="1" ht="22.5" customHeight="1">
      <c r="A16" s="27">
        <v>93</v>
      </c>
      <c r="B16" s="258" t="s">
        <v>201</v>
      </c>
      <c r="C16" s="281" t="s">
        <v>193</v>
      </c>
      <c r="D16" s="258" t="s">
        <v>198</v>
      </c>
      <c r="E16" s="258" t="s">
        <v>400</v>
      </c>
      <c r="F16" s="259" t="s">
        <v>25</v>
      </c>
      <c r="G16" s="259" t="s">
        <v>399</v>
      </c>
      <c r="H16" s="192"/>
      <c r="I16" s="282">
        <v>39481</v>
      </c>
      <c r="J16" s="192" t="s">
        <v>401</v>
      </c>
      <c r="K16" s="192" t="s">
        <v>28</v>
      </c>
      <c r="L16" s="192" t="s">
        <v>292</v>
      </c>
      <c r="M16" s="192" t="s">
        <v>402</v>
      </c>
      <c r="N16" s="192">
        <v>9</v>
      </c>
      <c r="O16" s="192">
        <v>9</v>
      </c>
      <c r="P16" s="192">
        <v>10</v>
      </c>
      <c r="Q16" s="192">
        <v>9</v>
      </c>
      <c r="R16" s="192">
        <v>9</v>
      </c>
      <c r="S16" s="192">
        <v>6.75</v>
      </c>
      <c r="T16" s="192">
        <v>3</v>
      </c>
      <c r="U16" s="192"/>
      <c r="V16" s="192">
        <f t="shared" si="0"/>
        <v>53</v>
      </c>
      <c r="W16" s="27">
        <v>10</v>
      </c>
      <c r="X16" s="121" t="s">
        <v>918</v>
      </c>
      <c r="Y16" s="25" t="s">
        <v>1032</v>
      </c>
      <c r="Z16" s="3"/>
      <c r="AA16" s="3"/>
    </row>
    <row r="17" spans="1:27" s="4" customFormat="1" ht="22.5" customHeight="1">
      <c r="A17" s="27">
        <v>91</v>
      </c>
      <c r="B17" s="258" t="s">
        <v>199</v>
      </c>
      <c r="C17" s="281" t="s">
        <v>193</v>
      </c>
      <c r="D17" s="258" t="s">
        <v>202</v>
      </c>
      <c r="E17" s="258" t="s">
        <v>394</v>
      </c>
      <c r="F17" s="259" t="s">
        <v>395</v>
      </c>
      <c r="G17" s="259" t="s">
        <v>393</v>
      </c>
      <c r="H17" s="283"/>
      <c r="I17" s="260" t="s">
        <v>323</v>
      </c>
      <c r="J17" s="192" t="s">
        <v>250</v>
      </c>
      <c r="K17" s="192" t="s">
        <v>6</v>
      </c>
      <c r="L17" s="192" t="s">
        <v>252</v>
      </c>
      <c r="M17" s="192" t="s">
        <v>396</v>
      </c>
      <c r="N17" s="192">
        <v>10</v>
      </c>
      <c r="O17" s="192">
        <v>9</v>
      </c>
      <c r="P17" s="192">
        <v>10</v>
      </c>
      <c r="Q17" s="192">
        <v>10</v>
      </c>
      <c r="R17" s="192">
        <v>9.25</v>
      </c>
      <c r="S17" s="192">
        <v>7.5</v>
      </c>
      <c r="T17" s="192"/>
      <c r="U17" s="192"/>
      <c r="V17" s="192">
        <f t="shared" si="0"/>
        <v>53</v>
      </c>
      <c r="W17" s="192">
        <v>11</v>
      </c>
      <c r="X17" s="121" t="s">
        <v>889</v>
      </c>
      <c r="Y17" s="25" t="s">
        <v>1003</v>
      </c>
      <c r="Z17" s="3"/>
      <c r="AA17" s="3"/>
    </row>
    <row r="18" spans="1:27" s="4" customFormat="1" ht="22.5" customHeight="1">
      <c r="A18" s="27">
        <v>200</v>
      </c>
      <c r="B18" s="258" t="s">
        <v>204</v>
      </c>
      <c r="C18" s="258" t="s">
        <v>195</v>
      </c>
      <c r="D18" s="258" t="s">
        <v>211</v>
      </c>
      <c r="E18" s="258" t="s">
        <v>221</v>
      </c>
      <c r="F18" s="284" t="s">
        <v>695</v>
      </c>
      <c r="G18" s="284" t="s">
        <v>696</v>
      </c>
      <c r="H18" s="285"/>
      <c r="I18" s="286" t="s">
        <v>697</v>
      </c>
      <c r="J18" s="258" t="s">
        <v>612</v>
      </c>
      <c r="K18" s="258" t="s">
        <v>6</v>
      </c>
      <c r="L18" s="258" t="s">
        <v>613</v>
      </c>
      <c r="M18" s="258" t="s">
        <v>624</v>
      </c>
      <c r="N18" s="258">
        <v>9</v>
      </c>
      <c r="O18" s="258">
        <v>9</v>
      </c>
      <c r="P18" s="258">
        <v>9</v>
      </c>
      <c r="Q18" s="258">
        <v>9</v>
      </c>
      <c r="R18" s="258" t="s">
        <v>1157</v>
      </c>
      <c r="S18" s="258" t="s">
        <v>1154</v>
      </c>
      <c r="T18" s="258">
        <v>3</v>
      </c>
      <c r="U18" s="258"/>
      <c r="V18" s="192">
        <f t="shared" si="0"/>
        <v>53</v>
      </c>
      <c r="W18" s="27">
        <v>12</v>
      </c>
      <c r="X18" s="121" t="s">
        <v>864</v>
      </c>
      <c r="Y18" s="25" t="s">
        <v>978</v>
      </c>
      <c r="Z18" s="3"/>
      <c r="AA18" s="3"/>
    </row>
    <row r="19" spans="1:27" s="4" customFormat="1" ht="22.5" customHeight="1">
      <c r="A19" s="27">
        <v>185</v>
      </c>
      <c r="B19" s="258" t="s">
        <v>206</v>
      </c>
      <c r="C19" s="258" t="s">
        <v>195</v>
      </c>
      <c r="D19" s="258" t="s">
        <v>213</v>
      </c>
      <c r="E19" s="258" t="s">
        <v>206</v>
      </c>
      <c r="F19" s="259" t="s">
        <v>656</v>
      </c>
      <c r="G19" s="259" t="s">
        <v>657</v>
      </c>
      <c r="H19" s="260" t="s">
        <v>658</v>
      </c>
      <c r="I19" s="282"/>
      <c r="J19" s="274" t="s">
        <v>628</v>
      </c>
      <c r="K19" s="192" t="s">
        <v>6</v>
      </c>
      <c r="L19" s="192" t="s">
        <v>609</v>
      </c>
      <c r="M19" s="269" t="s">
        <v>659</v>
      </c>
      <c r="N19" s="192">
        <v>10</v>
      </c>
      <c r="O19" s="192">
        <v>9</v>
      </c>
      <c r="P19" s="192">
        <v>10</v>
      </c>
      <c r="Q19" s="192">
        <v>9</v>
      </c>
      <c r="R19" s="192">
        <v>9</v>
      </c>
      <c r="S19" s="192">
        <v>6.5</v>
      </c>
      <c r="T19" s="275">
        <v>3</v>
      </c>
      <c r="U19" s="192"/>
      <c r="V19" s="192">
        <f t="shared" si="0"/>
        <v>53</v>
      </c>
      <c r="W19" s="192">
        <v>13</v>
      </c>
      <c r="X19" s="121" t="s">
        <v>774</v>
      </c>
      <c r="Y19" s="25" t="s">
        <v>1077</v>
      </c>
      <c r="Z19" s="3"/>
      <c r="AA19" s="3"/>
    </row>
    <row r="20" spans="1:36" s="4" customFormat="1" ht="22.5" customHeight="1">
      <c r="A20" s="27">
        <v>201</v>
      </c>
      <c r="B20" s="258" t="s">
        <v>205</v>
      </c>
      <c r="C20" s="258" t="s">
        <v>195</v>
      </c>
      <c r="D20" s="258" t="s">
        <v>211</v>
      </c>
      <c r="E20" s="258" t="s">
        <v>222</v>
      </c>
      <c r="F20" s="284" t="s">
        <v>698</v>
      </c>
      <c r="G20" s="284" t="s">
        <v>587</v>
      </c>
      <c r="H20" s="286" t="s">
        <v>660</v>
      </c>
      <c r="I20" s="258"/>
      <c r="J20" s="258" t="s">
        <v>612</v>
      </c>
      <c r="K20" s="258" t="s">
        <v>6</v>
      </c>
      <c r="L20" s="258" t="s">
        <v>613</v>
      </c>
      <c r="M20" s="258" t="s">
        <v>624</v>
      </c>
      <c r="N20" s="265">
        <v>9</v>
      </c>
      <c r="O20" s="265">
        <v>9</v>
      </c>
      <c r="P20" s="265">
        <v>9</v>
      </c>
      <c r="Q20" s="265">
        <v>9</v>
      </c>
      <c r="R20" s="287">
        <v>8.25</v>
      </c>
      <c r="S20" s="287">
        <v>7.5</v>
      </c>
      <c r="T20" s="265">
        <v>3</v>
      </c>
      <c r="U20" s="27"/>
      <c r="V20" s="192">
        <f t="shared" si="0"/>
        <v>52.5</v>
      </c>
      <c r="W20" s="27">
        <v>14</v>
      </c>
      <c r="X20" s="121" t="s">
        <v>794</v>
      </c>
      <c r="Y20" s="25" t="s">
        <v>1097</v>
      </c>
      <c r="Z20" s="3"/>
      <c r="AA20" s="94"/>
      <c r="AB20" s="17"/>
      <c r="AC20" s="17"/>
      <c r="AD20" s="17"/>
      <c r="AE20" s="17"/>
      <c r="AF20" s="17"/>
      <c r="AG20" s="17"/>
      <c r="AH20" s="17"/>
      <c r="AI20" s="255"/>
      <c r="AJ20" s="25"/>
    </row>
    <row r="21" spans="1:25" s="4" customFormat="1" ht="22.5" customHeight="1">
      <c r="A21" s="27">
        <v>12</v>
      </c>
      <c r="B21" s="258" t="s">
        <v>203</v>
      </c>
      <c r="C21" s="258" t="s">
        <v>192</v>
      </c>
      <c r="D21" s="258" t="s">
        <v>194</v>
      </c>
      <c r="E21" s="258" t="s">
        <v>203</v>
      </c>
      <c r="F21" s="259" t="s">
        <v>86</v>
      </c>
      <c r="G21" s="259" t="s">
        <v>55</v>
      </c>
      <c r="H21" s="192"/>
      <c r="I21" s="192" t="s">
        <v>87</v>
      </c>
      <c r="J21" s="192" t="s">
        <v>41</v>
      </c>
      <c r="K21" s="192" t="s">
        <v>42</v>
      </c>
      <c r="L21" s="192" t="s">
        <v>84</v>
      </c>
      <c r="M21" s="192" t="s">
        <v>88</v>
      </c>
      <c r="N21" s="192">
        <v>10</v>
      </c>
      <c r="O21" s="192">
        <v>9</v>
      </c>
      <c r="P21" s="192">
        <v>9</v>
      </c>
      <c r="Q21" s="192">
        <v>9</v>
      </c>
      <c r="R21" s="192">
        <v>9</v>
      </c>
      <c r="S21" s="192">
        <v>7.75</v>
      </c>
      <c r="T21" s="192"/>
      <c r="U21" s="192"/>
      <c r="V21" s="192">
        <f t="shared" si="0"/>
        <v>52</v>
      </c>
      <c r="W21" s="192">
        <v>15</v>
      </c>
      <c r="X21" s="121" t="s">
        <v>847</v>
      </c>
      <c r="Y21" s="25" t="s">
        <v>961</v>
      </c>
    </row>
    <row r="22" spans="1:25" ht="22.5" customHeight="1">
      <c r="A22" s="27">
        <v>14</v>
      </c>
      <c r="B22" s="258" t="s">
        <v>205</v>
      </c>
      <c r="C22" s="258" t="s">
        <v>192</v>
      </c>
      <c r="D22" s="258" t="s">
        <v>194</v>
      </c>
      <c r="E22" s="258" t="s">
        <v>205</v>
      </c>
      <c r="F22" s="259" t="s">
        <v>92</v>
      </c>
      <c r="G22" s="259" t="s">
        <v>93</v>
      </c>
      <c r="H22" s="192" t="s">
        <v>94</v>
      </c>
      <c r="I22" s="192"/>
      <c r="J22" s="192" t="s">
        <v>81</v>
      </c>
      <c r="K22" s="192" t="s">
        <v>95</v>
      </c>
      <c r="L22" s="192" t="s">
        <v>84</v>
      </c>
      <c r="M22" s="192" t="s">
        <v>1168</v>
      </c>
      <c r="N22" s="192">
        <v>10</v>
      </c>
      <c r="O22" s="192">
        <v>9</v>
      </c>
      <c r="P22" s="192">
        <v>10</v>
      </c>
      <c r="Q22" s="192">
        <v>9</v>
      </c>
      <c r="R22" s="192">
        <v>8.5</v>
      </c>
      <c r="S22" s="192">
        <v>6.5</v>
      </c>
      <c r="T22" s="192">
        <v>3</v>
      </c>
      <c r="U22" s="192"/>
      <c r="V22" s="192">
        <f t="shared" si="0"/>
        <v>52</v>
      </c>
      <c r="W22" s="27">
        <v>16</v>
      </c>
      <c r="X22" s="121" t="s">
        <v>895</v>
      </c>
      <c r="Y22" s="25" t="s">
        <v>1009</v>
      </c>
    </row>
    <row r="23" spans="1:27" s="4" customFormat="1" ht="22.5" customHeight="1">
      <c r="A23" s="27">
        <v>20</v>
      </c>
      <c r="B23" s="258" t="s">
        <v>211</v>
      </c>
      <c r="C23" s="258" t="s">
        <v>192</v>
      </c>
      <c r="D23" s="258" t="s">
        <v>194</v>
      </c>
      <c r="E23" s="258" t="s">
        <v>211</v>
      </c>
      <c r="F23" s="259" t="s">
        <v>100</v>
      </c>
      <c r="G23" s="259" t="s">
        <v>78</v>
      </c>
      <c r="H23" s="192"/>
      <c r="I23" s="282">
        <v>39577</v>
      </c>
      <c r="J23" s="192" t="s">
        <v>81</v>
      </c>
      <c r="K23" s="192" t="s">
        <v>49</v>
      </c>
      <c r="L23" s="192" t="s">
        <v>84</v>
      </c>
      <c r="M23" s="192" t="s">
        <v>88</v>
      </c>
      <c r="N23" s="192">
        <v>10</v>
      </c>
      <c r="O23" s="192">
        <v>9</v>
      </c>
      <c r="P23" s="192">
        <v>9</v>
      </c>
      <c r="Q23" s="192">
        <v>9</v>
      </c>
      <c r="R23" s="192">
        <v>8.5</v>
      </c>
      <c r="S23" s="192">
        <v>6.5</v>
      </c>
      <c r="T23" s="192">
        <v>3</v>
      </c>
      <c r="U23" s="192"/>
      <c r="V23" s="192">
        <f t="shared" si="0"/>
        <v>51.5</v>
      </c>
      <c r="W23" s="192">
        <v>17</v>
      </c>
      <c r="X23" s="121" t="s">
        <v>745</v>
      </c>
      <c r="Y23" s="25" t="s">
        <v>1048</v>
      </c>
      <c r="Z23" s="3"/>
      <c r="AA23" s="3"/>
    </row>
    <row r="24" spans="1:27" s="4" customFormat="1" ht="22.5" customHeight="1">
      <c r="A24" s="27">
        <v>116</v>
      </c>
      <c r="B24" s="269">
        <v>14</v>
      </c>
      <c r="C24" s="258" t="s">
        <v>194</v>
      </c>
      <c r="D24" s="270" t="s">
        <v>208</v>
      </c>
      <c r="E24" s="258" t="s">
        <v>205</v>
      </c>
      <c r="F24" s="271" t="s">
        <v>480</v>
      </c>
      <c r="G24" s="271" t="s">
        <v>158</v>
      </c>
      <c r="H24" s="268"/>
      <c r="I24" s="288" t="s">
        <v>481</v>
      </c>
      <c r="J24" s="271" t="s">
        <v>451</v>
      </c>
      <c r="K24" s="268" t="s">
        <v>251</v>
      </c>
      <c r="L24" s="271" t="s">
        <v>452</v>
      </c>
      <c r="M24" s="267" t="s">
        <v>716</v>
      </c>
      <c r="N24" s="265">
        <v>8</v>
      </c>
      <c r="O24" s="265">
        <v>8</v>
      </c>
      <c r="P24" s="265">
        <v>9</v>
      </c>
      <c r="Q24" s="265">
        <v>9</v>
      </c>
      <c r="R24" s="265">
        <v>8</v>
      </c>
      <c r="S24" s="265">
        <v>7.75</v>
      </c>
      <c r="T24" s="265">
        <v>3</v>
      </c>
      <c r="U24" s="27"/>
      <c r="V24" s="192">
        <f t="shared" si="0"/>
        <v>51.5</v>
      </c>
      <c r="W24" s="27">
        <v>18</v>
      </c>
      <c r="X24" s="121" t="s">
        <v>778</v>
      </c>
      <c r="Y24" s="25" t="s">
        <v>1081</v>
      </c>
      <c r="Z24" s="3"/>
      <c r="AA24" s="3"/>
    </row>
    <row r="25" spans="1:37" s="4" customFormat="1" ht="22.5" customHeight="1">
      <c r="A25" s="27">
        <v>182</v>
      </c>
      <c r="B25" s="258" t="s">
        <v>203</v>
      </c>
      <c r="C25" s="258" t="s">
        <v>195</v>
      </c>
      <c r="D25" s="258" t="s">
        <v>213</v>
      </c>
      <c r="E25" s="258" t="s">
        <v>203</v>
      </c>
      <c r="F25" s="273" t="s">
        <v>649</v>
      </c>
      <c r="G25" s="259" t="s">
        <v>646</v>
      </c>
      <c r="H25" s="192"/>
      <c r="I25" s="289" t="s">
        <v>650</v>
      </c>
      <c r="J25" s="274" t="s">
        <v>628</v>
      </c>
      <c r="K25" s="192" t="s">
        <v>6</v>
      </c>
      <c r="L25" s="192" t="s">
        <v>609</v>
      </c>
      <c r="M25" s="269" t="s">
        <v>651</v>
      </c>
      <c r="N25" s="192">
        <v>10</v>
      </c>
      <c r="O25" s="192">
        <v>9</v>
      </c>
      <c r="P25" s="192">
        <v>9</v>
      </c>
      <c r="Q25" s="192">
        <v>9</v>
      </c>
      <c r="R25" s="192">
        <v>8.75</v>
      </c>
      <c r="S25" s="192">
        <v>6.25</v>
      </c>
      <c r="T25" s="275">
        <v>3</v>
      </c>
      <c r="U25" s="192"/>
      <c r="V25" s="192">
        <f t="shared" si="0"/>
        <v>51.5</v>
      </c>
      <c r="W25" s="192">
        <v>19</v>
      </c>
      <c r="X25" s="121" t="s">
        <v>902</v>
      </c>
      <c r="Y25" s="25" t="s">
        <v>1016</v>
      </c>
      <c r="Z25" s="3"/>
      <c r="AA25" s="3"/>
      <c r="AC25" s="250"/>
      <c r="AD25" s="250"/>
      <c r="AE25" s="250"/>
      <c r="AF25" s="250"/>
      <c r="AG25" s="251"/>
      <c r="AH25" s="251"/>
      <c r="AI25" s="250"/>
      <c r="AJ25" s="251"/>
      <c r="AK25" s="254"/>
    </row>
    <row r="26" spans="1:37" s="4" customFormat="1" ht="22.5" customHeight="1">
      <c r="A26" s="27">
        <v>192</v>
      </c>
      <c r="B26" s="258" t="s">
        <v>196</v>
      </c>
      <c r="C26" s="258" t="s">
        <v>195</v>
      </c>
      <c r="D26" s="258" t="s">
        <v>213</v>
      </c>
      <c r="E26" s="258" t="s">
        <v>213</v>
      </c>
      <c r="F26" s="290" t="s">
        <v>678</v>
      </c>
      <c r="G26" s="284" t="s">
        <v>679</v>
      </c>
      <c r="H26" s="286" t="s">
        <v>680</v>
      </c>
      <c r="I26" s="291"/>
      <c r="J26" s="291" t="s">
        <v>628</v>
      </c>
      <c r="K26" s="258" t="s">
        <v>6</v>
      </c>
      <c r="L26" s="258" t="s">
        <v>609</v>
      </c>
      <c r="M26" s="291" t="s">
        <v>640</v>
      </c>
      <c r="N26" s="27">
        <v>10</v>
      </c>
      <c r="O26" s="27">
        <v>9</v>
      </c>
      <c r="P26" s="27">
        <v>10</v>
      </c>
      <c r="Q26" s="27">
        <v>9</v>
      </c>
      <c r="R26" s="27">
        <v>7.75</v>
      </c>
      <c r="S26" s="27">
        <v>6.5</v>
      </c>
      <c r="T26" s="27">
        <v>3</v>
      </c>
      <c r="U26" s="27"/>
      <c r="V26" s="192">
        <f t="shared" si="0"/>
        <v>50.5</v>
      </c>
      <c r="W26" s="27">
        <v>20</v>
      </c>
      <c r="X26" s="121" t="s">
        <v>814</v>
      </c>
      <c r="Y26" s="25" t="s">
        <v>1117</v>
      </c>
      <c r="Z26" s="3"/>
      <c r="AA26" s="3"/>
      <c r="AC26" s="17"/>
      <c r="AD26" s="17"/>
      <c r="AE26" s="17"/>
      <c r="AF26" s="17"/>
      <c r="AG26" s="17"/>
      <c r="AH26" s="17"/>
      <c r="AI26" s="17"/>
      <c r="AJ26" s="17"/>
      <c r="AK26" s="255"/>
    </row>
    <row r="27" spans="1:27" s="4" customFormat="1" ht="22.5" customHeight="1">
      <c r="A27" s="27">
        <v>40</v>
      </c>
      <c r="B27" s="258" t="s">
        <v>209</v>
      </c>
      <c r="C27" s="258" t="s">
        <v>192</v>
      </c>
      <c r="D27" s="258" t="s">
        <v>192</v>
      </c>
      <c r="E27" s="258" t="s">
        <v>231</v>
      </c>
      <c r="F27" s="259" t="s">
        <v>43</v>
      </c>
      <c r="G27" s="259" t="s">
        <v>44</v>
      </c>
      <c r="H27" s="260" t="s">
        <v>45</v>
      </c>
      <c r="I27" s="192"/>
      <c r="J27" s="192" t="s">
        <v>33</v>
      </c>
      <c r="K27" s="192" t="s">
        <v>14</v>
      </c>
      <c r="L27" s="192" t="s">
        <v>24</v>
      </c>
      <c r="M27" s="192" t="s">
        <v>10</v>
      </c>
      <c r="N27" s="192">
        <v>9</v>
      </c>
      <c r="O27" s="192">
        <v>9</v>
      </c>
      <c r="P27" s="192">
        <v>10</v>
      </c>
      <c r="Q27" s="192">
        <v>9</v>
      </c>
      <c r="R27" s="192">
        <v>7</v>
      </c>
      <c r="S27" s="192">
        <v>7.25</v>
      </c>
      <c r="T27" s="192">
        <v>3</v>
      </c>
      <c r="U27" s="192"/>
      <c r="V27" s="192">
        <f t="shared" si="0"/>
        <v>50</v>
      </c>
      <c r="W27" s="192">
        <v>21</v>
      </c>
      <c r="X27" s="122" t="s">
        <v>855</v>
      </c>
      <c r="Y27" s="27" t="s">
        <v>969</v>
      </c>
      <c r="Z27" s="3"/>
      <c r="AA27" s="3"/>
    </row>
    <row r="28" spans="1:27" s="7" customFormat="1" ht="22.5" customHeight="1">
      <c r="A28" s="27">
        <v>74</v>
      </c>
      <c r="B28" s="258" t="s">
        <v>201</v>
      </c>
      <c r="C28" s="281" t="s">
        <v>193</v>
      </c>
      <c r="D28" s="258" t="s">
        <v>197</v>
      </c>
      <c r="E28" s="258" t="s">
        <v>220</v>
      </c>
      <c r="F28" s="279" t="s">
        <v>348</v>
      </c>
      <c r="G28" s="279" t="s">
        <v>349</v>
      </c>
      <c r="H28" s="27" t="s">
        <v>350</v>
      </c>
      <c r="I28" s="292"/>
      <c r="J28" s="27" t="s">
        <v>282</v>
      </c>
      <c r="K28" s="27" t="s">
        <v>28</v>
      </c>
      <c r="L28" s="27" t="s">
        <v>283</v>
      </c>
      <c r="M28" s="27" t="s">
        <v>338</v>
      </c>
      <c r="N28" s="27">
        <v>9</v>
      </c>
      <c r="O28" s="27">
        <v>9</v>
      </c>
      <c r="P28" s="27">
        <v>10</v>
      </c>
      <c r="Q28" s="27">
        <v>9</v>
      </c>
      <c r="R28" s="27">
        <v>7.75</v>
      </c>
      <c r="S28" s="27">
        <v>6.5</v>
      </c>
      <c r="T28" s="27">
        <v>3</v>
      </c>
      <c r="U28" s="27"/>
      <c r="V28" s="192">
        <f t="shared" si="0"/>
        <v>50</v>
      </c>
      <c r="W28" s="27">
        <v>22</v>
      </c>
      <c r="X28" s="121" t="s">
        <v>890</v>
      </c>
      <c r="Y28" s="25" t="s">
        <v>1004</v>
      </c>
      <c r="Z28" s="3"/>
      <c r="AA28" s="3"/>
    </row>
    <row r="29" spans="1:25" ht="22.5" customHeight="1">
      <c r="A29" s="27">
        <v>88</v>
      </c>
      <c r="B29" s="258" t="s">
        <v>196</v>
      </c>
      <c r="C29" s="281" t="s">
        <v>193</v>
      </c>
      <c r="D29" s="258" t="s">
        <v>202</v>
      </c>
      <c r="E29" s="258" t="s">
        <v>234</v>
      </c>
      <c r="F29" s="259" t="s">
        <v>385</v>
      </c>
      <c r="G29" s="259" t="s">
        <v>118</v>
      </c>
      <c r="H29" s="260" t="s">
        <v>386</v>
      </c>
      <c r="I29" s="192"/>
      <c r="J29" s="192" t="s">
        <v>250</v>
      </c>
      <c r="K29" s="192" t="s">
        <v>6</v>
      </c>
      <c r="L29" s="192" t="s">
        <v>252</v>
      </c>
      <c r="M29" s="192" t="s">
        <v>387</v>
      </c>
      <c r="N29" s="192">
        <v>9</v>
      </c>
      <c r="O29" s="192">
        <v>8</v>
      </c>
      <c r="P29" s="192">
        <v>8</v>
      </c>
      <c r="Q29" s="192">
        <v>9</v>
      </c>
      <c r="R29" s="192">
        <v>8.75</v>
      </c>
      <c r="S29" s="192">
        <v>7.75</v>
      </c>
      <c r="T29" s="192"/>
      <c r="U29" s="192"/>
      <c r="V29" s="192">
        <f t="shared" si="0"/>
        <v>50</v>
      </c>
      <c r="W29" s="192">
        <v>23</v>
      </c>
      <c r="X29" s="121" t="s">
        <v>817</v>
      </c>
      <c r="Y29" s="25" t="s">
        <v>1120</v>
      </c>
    </row>
    <row r="30" spans="1:25" ht="22.5" customHeight="1">
      <c r="A30" s="27">
        <v>115</v>
      </c>
      <c r="B30" s="269">
        <v>13</v>
      </c>
      <c r="C30" s="258" t="s">
        <v>194</v>
      </c>
      <c r="D30" s="258" t="s">
        <v>204</v>
      </c>
      <c r="E30" s="258" t="s">
        <v>204</v>
      </c>
      <c r="F30" s="259" t="s">
        <v>478</v>
      </c>
      <c r="G30" s="259" t="s">
        <v>158</v>
      </c>
      <c r="H30" s="260" t="s">
        <v>479</v>
      </c>
      <c r="I30" s="192"/>
      <c r="J30" s="259" t="s">
        <v>443</v>
      </c>
      <c r="K30" s="192" t="s">
        <v>251</v>
      </c>
      <c r="L30" s="259" t="s">
        <v>444</v>
      </c>
      <c r="M30" s="293" t="s">
        <v>715</v>
      </c>
      <c r="N30" s="27">
        <v>10</v>
      </c>
      <c r="O30" s="27">
        <v>10</v>
      </c>
      <c r="P30" s="27">
        <v>10</v>
      </c>
      <c r="Q30" s="27">
        <v>9</v>
      </c>
      <c r="R30" s="27">
        <v>8.75</v>
      </c>
      <c r="S30" s="27">
        <v>6.5</v>
      </c>
      <c r="T30" s="27"/>
      <c r="U30" s="27"/>
      <c r="V30" s="192">
        <f t="shared" si="0"/>
        <v>50</v>
      </c>
      <c r="W30" s="27">
        <v>24</v>
      </c>
      <c r="X30" s="121" t="s">
        <v>936</v>
      </c>
      <c r="Y30" s="25" t="s">
        <v>1140</v>
      </c>
    </row>
    <row r="31" spans="1:25" ht="22.5" customHeight="1">
      <c r="A31" s="27">
        <v>164</v>
      </c>
      <c r="B31" s="261">
        <v>18</v>
      </c>
      <c r="C31" s="262" t="s">
        <v>194</v>
      </c>
      <c r="D31" s="263" t="s">
        <v>208</v>
      </c>
      <c r="E31" s="258" t="s">
        <v>585</v>
      </c>
      <c r="F31" s="294" t="s">
        <v>583</v>
      </c>
      <c r="G31" s="294" t="s">
        <v>584</v>
      </c>
      <c r="H31" s="265"/>
      <c r="I31" s="280">
        <v>39728</v>
      </c>
      <c r="J31" s="267" t="s">
        <v>451</v>
      </c>
      <c r="K31" s="267" t="s">
        <v>251</v>
      </c>
      <c r="L31" s="295" t="s">
        <v>452</v>
      </c>
      <c r="M31" s="267" t="s">
        <v>708</v>
      </c>
      <c r="N31" s="265">
        <v>8</v>
      </c>
      <c r="O31" s="265">
        <v>9</v>
      </c>
      <c r="P31" s="265">
        <v>9</v>
      </c>
      <c r="Q31" s="265">
        <v>9</v>
      </c>
      <c r="R31" s="265">
        <v>7.25</v>
      </c>
      <c r="S31" s="265">
        <v>7.5</v>
      </c>
      <c r="T31" s="265">
        <v>3</v>
      </c>
      <c r="U31" s="27"/>
      <c r="V31" s="192">
        <f t="shared" si="0"/>
        <v>50</v>
      </c>
      <c r="W31" s="192">
        <v>25</v>
      </c>
      <c r="X31" s="121" t="s">
        <v>803</v>
      </c>
      <c r="Y31" s="25" t="s">
        <v>1106</v>
      </c>
    </row>
    <row r="32" spans="1:36" s="4" customFormat="1" ht="22.5" customHeight="1">
      <c r="A32" s="27">
        <v>132</v>
      </c>
      <c r="B32" s="308">
        <v>7</v>
      </c>
      <c r="C32" s="262" t="s">
        <v>194</v>
      </c>
      <c r="D32" s="263" t="s">
        <v>207</v>
      </c>
      <c r="E32" s="262" t="s">
        <v>220</v>
      </c>
      <c r="F32" s="264" t="s">
        <v>517</v>
      </c>
      <c r="G32" s="264" t="s">
        <v>518</v>
      </c>
      <c r="H32" s="265" t="s">
        <v>519</v>
      </c>
      <c r="I32" s="280"/>
      <c r="J32" s="267" t="s">
        <v>451</v>
      </c>
      <c r="K32" s="265" t="s">
        <v>251</v>
      </c>
      <c r="L32" s="268" t="s">
        <v>505</v>
      </c>
      <c r="M32" s="265" t="s">
        <v>721</v>
      </c>
      <c r="N32" s="265">
        <v>9</v>
      </c>
      <c r="O32" s="265">
        <v>8</v>
      </c>
      <c r="P32" s="265">
        <v>10</v>
      </c>
      <c r="Q32" s="265">
        <v>9</v>
      </c>
      <c r="R32" s="265">
        <v>7.5</v>
      </c>
      <c r="S32" s="265">
        <v>8.25</v>
      </c>
      <c r="T32" s="265"/>
      <c r="U32" s="27"/>
      <c r="V32" s="192">
        <f t="shared" si="0"/>
        <v>49.5</v>
      </c>
      <c r="W32" s="27">
        <v>26</v>
      </c>
      <c r="X32" s="121" t="s">
        <v>804</v>
      </c>
      <c r="Y32" s="25" t="s">
        <v>1107</v>
      </c>
      <c r="Z32" s="3"/>
      <c r="AA32" s="3"/>
      <c r="AB32" s="250"/>
      <c r="AC32" s="250"/>
      <c r="AD32" s="250"/>
      <c r="AE32" s="251"/>
      <c r="AF32" s="251"/>
      <c r="AG32" s="250"/>
      <c r="AH32" s="251"/>
      <c r="AI32" s="253"/>
      <c r="AJ32" s="251"/>
    </row>
    <row r="33" spans="1:25" ht="22.5" customHeight="1">
      <c r="A33" s="27">
        <v>158</v>
      </c>
      <c r="B33" s="261">
        <v>12</v>
      </c>
      <c r="C33" s="262" t="s">
        <v>194</v>
      </c>
      <c r="D33" s="263" t="s">
        <v>208</v>
      </c>
      <c r="E33" s="258" t="s">
        <v>427</v>
      </c>
      <c r="F33" s="294" t="s">
        <v>570</v>
      </c>
      <c r="G33" s="294" t="s">
        <v>19</v>
      </c>
      <c r="H33" s="265"/>
      <c r="I33" s="280">
        <v>39640</v>
      </c>
      <c r="J33" s="267" t="s">
        <v>451</v>
      </c>
      <c r="K33" s="267" t="s">
        <v>251</v>
      </c>
      <c r="L33" s="295" t="s">
        <v>452</v>
      </c>
      <c r="M33" s="267" t="s">
        <v>730</v>
      </c>
      <c r="N33" s="265">
        <v>8</v>
      </c>
      <c r="O33" s="265">
        <v>8</v>
      </c>
      <c r="P33" s="265">
        <v>9</v>
      </c>
      <c r="Q33" s="265">
        <v>9</v>
      </c>
      <c r="R33" s="265">
        <v>8.25</v>
      </c>
      <c r="S33" s="265">
        <v>6.5</v>
      </c>
      <c r="T33" s="265">
        <v>3</v>
      </c>
      <c r="U33" s="27"/>
      <c r="V33" s="192">
        <f t="shared" si="0"/>
        <v>49.5</v>
      </c>
      <c r="W33" s="192">
        <v>27</v>
      </c>
      <c r="X33" s="121" t="s">
        <v>938</v>
      </c>
      <c r="Y33" s="25" t="s">
        <v>1142</v>
      </c>
    </row>
    <row r="34" spans="1:25" ht="22.5" customHeight="1">
      <c r="A34" s="27">
        <v>8</v>
      </c>
      <c r="B34" s="258" t="s">
        <v>199</v>
      </c>
      <c r="C34" s="258" t="s">
        <v>192</v>
      </c>
      <c r="D34" s="296" t="s">
        <v>193</v>
      </c>
      <c r="E34" s="258" t="s">
        <v>199</v>
      </c>
      <c r="F34" s="259" t="s">
        <v>157</v>
      </c>
      <c r="G34" s="259" t="s">
        <v>158</v>
      </c>
      <c r="H34" s="282" t="s">
        <v>159</v>
      </c>
      <c r="I34" s="192"/>
      <c r="J34" s="192" t="s">
        <v>160</v>
      </c>
      <c r="K34" s="192" t="s">
        <v>6</v>
      </c>
      <c r="L34" s="192" t="s">
        <v>166</v>
      </c>
      <c r="M34" s="192" t="s">
        <v>156</v>
      </c>
      <c r="N34" s="192">
        <v>9</v>
      </c>
      <c r="O34" s="192">
        <v>9</v>
      </c>
      <c r="P34" s="192">
        <v>9</v>
      </c>
      <c r="Q34" s="192">
        <v>9</v>
      </c>
      <c r="R34" s="297">
        <v>7.75</v>
      </c>
      <c r="S34" s="297">
        <v>7.75</v>
      </c>
      <c r="T34" s="297"/>
      <c r="U34" s="192"/>
      <c r="V34" s="192">
        <f t="shared" si="0"/>
        <v>49</v>
      </c>
      <c r="W34" s="27">
        <v>28</v>
      </c>
      <c r="X34" s="121" t="s">
        <v>929</v>
      </c>
      <c r="Y34" s="25" t="s">
        <v>1133</v>
      </c>
    </row>
    <row r="35" spans="1:25" ht="22.5" customHeight="1">
      <c r="A35" s="27">
        <v>101</v>
      </c>
      <c r="B35" s="258" t="s">
        <v>209</v>
      </c>
      <c r="C35" s="281" t="s">
        <v>193</v>
      </c>
      <c r="D35" s="258" t="s">
        <v>201</v>
      </c>
      <c r="E35" s="258" t="s">
        <v>435</v>
      </c>
      <c r="F35" s="279" t="s">
        <v>436</v>
      </c>
      <c r="G35" s="279" t="s">
        <v>432</v>
      </c>
      <c r="H35" s="292">
        <v>39539</v>
      </c>
      <c r="I35" s="27"/>
      <c r="J35" s="192" t="s">
        <v>245</v>
      </c>
      <c r="K35" s="27" t="s">
        <v>42</v>
      </c>
      <c r="L35" s="192" t="s">
        <v>246</v>
      </c>
      <c r="M35" s="27" t="s">
        <v>247</v>
      </c>
      <c r="N35" s="27">
        <v>9</v>
      </c>
      <c r="O35" s="27">
        <v>9</v>
      </c>
      <c r="P35" s="27">
        <v>10</v>
      </c>
      <c r="Q35" s="27">
        <v>9</v>
      </c>
      <c r="R35" s="27">
        <v>9</v>
      </c>
      <c r="S35" s="27">
        <v>6.25</v>
      </c>
      <c r="T35" s="27"/>
      <c r="U35" s="27"/>
      <c r="V35" s="192">
        <f t="shared" si="0"/>
        <v>49</v>
      </c>
      <c r="W35" s="192">
        <v>29</v>
      </c>
      <c r="X35" s="121" t="s">
        <v>927</v>
      </c>
      <c r="Y35" s="25" t="s">
        <v>1131</v>
      </c>
    </row>
    <row r="36" spans="1:25" ht="22.5" customHeight="1">
      <c r="A36" s="27">
        <v>155</v>
      </c>
      <c r="B36" s="261">
        <v>9</v>
      </c>
      <c r="C36" s="262" t="s">
        <v>194</v>
      </c>
      <c r="D36" s="258" t="s">
        <v>205</v>
      </c>
      <c r="E36" s="262" t="s">
        <v>414</v>
      </c>
      <c r="F36" s="259" t="s">
        <v>564</v>
      </c>
      <c r="G36" s="259" t="s">
        <v>137</v>
      </c>
      <c r="H36" s="298"/>
      <c r="I36" s="192" t="s">
        <v>565</v>
      </c>
      <c r="J36" s="299" t="s">
        <v>566</v>
      </c>
      <c r="K36" s="299" t="s">
        <v>6</v>
      </c>
      <c r="L36" s="299" t="s">
        <v>460</v>
      </c>
      <c r="M36" s="299" t="s">
        <v>1167</v>
      </c>
      <c r="N36" s="192">
        <v>9</v>
      </c>
      <c r="O36" s="192">
        <v>9</v>
      </c>
      <c r="P36" s="192">
        <v>9</v>
      </c>
      <c r="Q36" s="192">
        <v>8</v>
      </c>
      <c r="R36" s="192">
        <v>8.5</v>
      </c>
      <c r="S36" s="192">
        <v>5.75</v>
      </c>
      <c r="T36" s="192">
        <v>3</v>
      </c>
      <c r="U36" s="27"/>
      <c r="V36" s="192">
        <f t="shared" si="0"/>
        <v>49</v>
      </c>
      <c r="W36" s="27">
        <v>30</v>
      </c>
      <c r="X36" s="121" t="s">
        <v>824</v>
      </c>
      <c r="Y36" s="25" t="s">
        <v>1127</v>
      </c>
    </row>
    <row r="37" spans="1:25" ht="22.5" customHeight="1">
      <c r="A37" s="27">
        <v>118</v>
      </c>
      <c r="B37" s="269">
        <v>16</v>
      </c>
      <c r="C37" s="258" t="s">
        <v>194</v>
      </c>
      <c r="D37" s="270" t="s">
        <v>208</v>
      </c>
      <c r="E37" s="258" t="s">
        <v>207</v>
      </c>
      <c r="F37" s="271" t="s">
        <v>484</v>
      </c>
      <c r="G37" s="271" t="s">
        <v>55</v>
      </c>
      <c r="H37" s="268"/>
      <c r="I37" s="272" t="s">
        <v>485</v>
      </c>
      <c r="J37" s="271" t="s">
        <v>451</v>
      </c>
      <c r="K37" s="268" t="s">
        <v>6</v>
      </c>
      <c r="L37" s="271" t="s">
        <v>452</v>
      </c>
      <c r="M37" s="267" t="s">
        <v>718</v>
      </c>
      <c r="N37" s="265">
        <v>8</v>
      </c>
      <c r="O37" s="265">
        <v>8</v>
      </c>
      <c r="P37" s="265">
        <v>8</v>
      </c>
      <c r="Q37" s="265">
        <v>7</v>
      </c>
      <c r="R37" s="265">
        <v>7</v>
      </c>
      <c r="S37" s="265">
        <v>8.25</v>
      </c>
      <c r="T37" s="265">
        <v>3</v>
      </c>
      <c r="U37" s="27"/>
      <c r="V37" s="192">
        <f t="shared" si="0"/>
        <v>49</v>
      </c>
      <c r="W37" s="192">
        <v>31</v>
      </c>
      <c r="X37" s="121" t="s">
        <v>885</v>
      </c>
      <c r="Y37" s="25" t="s">
        <v>999</v>
      </c>
    </row>
    <row r="38" spans="1:27" ht="22.5" customHeight="1">
      <c r="A38" s="27">
        <v>121</v>
      </c>
      <c r="B38" s="269">
        <v>19</v>
      </c>
      <c r="C38" s="258" t="s">
        <v>194</v>
      </c>
      <c r="D38" s="270" t="s">
        <v>208</v>
      </c>
      <c r="E38" s="258" t="s">
        <v>210</v>
      </c>
      <c r="F38" s="271" t="s">
        <v>490</v>
      </c>
      <c r="G38" s="271" t="s">
        <v>304</v>
      </c>
      <c r="H38" s="268" t="s">
        <v>491</v>
      </c>
      <c r="I38" s="268"/>
      <c r="J38" s="271" t="s">
        <v>451</v>
      </c>
      <c r="K38" s="268" t="s">
        <v>251</v>
      </c>
      <c r="L38" s="271" t="s">
        <v>452</v>
      </c>
      <c r="M38" s="267" t="s">
        <v>716</v>
      </c>
      <c r="N38" s="265">
        <v>8</v>
      </c>
      <c r="O38" s="265">
        <v>7</v>
      </c>
      <c r="P38" s="265">
        <v>9</v>
      </c>
      <c r="Q38" s="265">
        <v>7</v>
      </c>
      <c r="R38" s="265">
        <v>8.5</v>
      </c>
      <c r="S38" s="265">
        <v>6.75</v>
      </c>
      <c r="T38" s="265">
        <v>3</v>
      </c>
      <c r="U38" s="27"/>
      <c r="V38" s="192">
        <f t="shared" si="0"/>
        <v>49</v>
      </c>
      <c r="W38" s="27">
        <v>32</v>
      </c>
      <c r="X38" s="121" t="s">
        <v>841</v>
      </c>
      <c r="Y38" s="25" t="s">
        <v>955</v>
      </c>
      <c r="Z38" s="4"/>
      <c r="AA38" s="4"/>
    </row>
    <row r="39" spans="1:27" s="4" customFormat="1" ht="22.5" customHeight="1">
      <c r="A39" s="27">
        <v>144</v>
      </c>
      <c r="B39" s="308">
        <v>19</v>
      </c>
      <c r="C39" s="262" t="s">
        <v>194</v>
      </c>
      <c r="D39" s="263" t="s">
        <v>207</v>
      </c>
      <c r="E39" s="262" t="s">
        <v>232</v>
      </c>
      <c r="F39" s="264" t="s">
        <v>541</v>
      </c>
      <c r="G39" s="264" t="s">
        <v>540</v>
      </c>
      <c r="H39" s="280">
        <v>39516</v>
      </c>
      <c r="I39" s="265"/>
      <c r="J39" s="267" t="s">
        <v>451</v>
      </c>
      <c r="K39" s="265" t="s">
        <v>251</v>
      </c>
      <c r="L39" s="268" t="s">
        <v>505</v>
      </c>
      <c r="M39" s="265" t="s">
        <v>721</v>
      </c>
      <c r="N39" s="265">
        <v>9</v>
      </c>
      <c r="O39" s="265">
        <v>8</v>
      </c>
      <c r="P39" s="265">
        <v>10</v>
      </c>
      <c r="Q39" s="265">
        <v>8</v>
      </c>
      <c r="R39" s="265">
        <v>8.5</v>
      </c>
      <c r="S39" s="265">
        <v>7</v>
      </c>
      <c r="T39" s="265"/>
      <c r="U39" s="27"/>
      <c r="V39" s="192">
        <f t="shared" si="0"/>
        <v>48.5</v>
      </c>
      <c r="W39" s="192">
        <v>33</v>
      </c>
      <c r="X39" s="121" t="s">
        <v>869</v>
      </c>
      <c r="Y39" s="25" t="s">
        <v>983</v>
      </c>
      <c r="Z39" s="3"/>
      <c r="AA39" s="3"/>
    </row>
    <row r="40" spans="1:25" ht="22.5" customHeight="1">
      <c r="A40" s="27">
        <v>95</v>
      </c>
      <c r="B40" s="258" t="s">
        <v>203</v>
      </c>
      <c r="C40" s="281" t="s">
        <v>193</v>
      </c>
      <c r="D40" s="258" t="s">
        <v>199</v>
      </c>
      <c r="E40" s="258" t="s">
        <v>408</v>
      </c>
      <c r="F40" s="259" t="s">
        <v>409</v>
      </c>
      <c r="G40" s="259" t="s">
        <v>410</v>
      </c>
      <c r="H40" s="192"/>
      <c r="I40" s="192" t="s">
        <v>411</v>
      </c>
      <c r="J40" s="192" t="s">
        <v>412</v>
      </c>
      <c r="K40" s="192" t="s">
        <v>14</v>
      </c>
      <c r="L40" s="192" t="s">
        <v>406</v>
      </c>
      <c r="M40" s="192" t="s">
        <v>413</v>
      </c>
      <c r="N40" s="192">
        <v>10</v>
      </c>
      <c r="O40" s="192">
        <v>9</v>
      </c>
      <c r="P40" s="192">
        <v>9</v>
      </c>
      <c r="Q40" s="192">
        <v>9</v>
      </c>
      <c r="R40" s="192">
        <v>8.5</v>
      </c>
      <c r="S40" s="192">
        <v>5</v>
      </c>
      <c r="T40" s="192">
        <v>3</v>
      </c>
      <c r="U40" s="192"/>
      <c r="V40" s="192">
        <f t="shared" si="0"/>
        <v>48.5</v>
      </c>
      <c r="W40" s="27">
        <v>34</v>
      </c>
      <c r="X40" s="121" t="s">
        <v>901</v>
      </c>
      <c r="Y40" s="25" t="s">
        <v>1015</v>
      </c>
    </row>
    <row r="41" spans="1:25" ht="22.5" customHeight="1">
      <c r="A41" s="27">
        <v>183</v>
      </c>
      <c r="B41" s="258" t="s">
        <v>204</v>
      </c>
      <c r="C41" s="258" t="s">
        <v>195</v>
      </c>
      <c r="D41" s="258" t="s">
        <v>213</v>
      </c>
      <c r="E41" s="258" t="s">
        <v>204</v>
      </c>
      <c r="F41" s="273" t="s">
        <v>652</v>
      </c>
      <c r="G41" s="259" t="s">
        <v>322</v>
      </c>
      <c r="H41" s="192"/>
      <c r="I41" s="260" t="s">
        <v>491</v>
      </c>
      <c r="J41" s="274" t="s">
        <v>628</v>
      </c>
      <c r="K41" s="192" t="s">
        <v>6</v>
      </c>
      <c r="L41" s="192" t="s">
        <v>609</v>
      </c>
      <c r="M41" s="269" t="s">
        <v>640</v>
      </c>
      <c r="N41" s="192">
        <v>10</v>
      </c>
      <c r="O41" s="192">
        <v>8</v>
      </c>
      <c r="P41" s="192">
        <v>9</v>
      </c>
      <c r="Q41" s="192">
        <v>8</v>
      </c>
      <c r="R41" s="192">
        <v>7.75</v>
      </c>
      <c r="S41" s="192">
        <v>6.25</v>
      </c>
      <c r="T41" s="275">
        <v>3</v>
      </c>
      <c r="U41" s="192"/>
      <c r="V41" s="192">
        <f t="shared" si="0"/>
        <v>48.5</v>
      </c>
      <c r="W41" s="192">
        <v>35</v>
      </c>
      <c r="X41" s="121" t="s">
        <v>856</v>
      </c>
      <c r="Y41" s="25" t="s">
        <v>970</v>
      </c>
    </row>
    <row r="42" spans="1:25" ht="22.5" customHeight="1">
      <c r="A42" s="27">
        <v>87</v>
      </c>
      <c r="B42" s="258" t="s">
        <v>195</v>
      </c>
      <c r="C42" s="281" t="s">
        <v>193</v>
      </c>
      <c r="D42" s="258" t="s">
        <v>198</v>
      </c>
      <c r="E42" s="258" t="s">
        <v>233</v>
      </c>
      <c r="F42" s="259" t="s">
        <v>289</v>
      </c>
      <c r="G42" s="259" t="s">
        <v>384</v>
      </c>
      <c r="H42" s="192"/>
      <c r="I42" s="282">
        <v>39808</v>
      </c>
      <c r="J42" s="192" t="s">
        <v>291</v>
      </c>
      <c r="K42" s="192" t="s">
        <v>28</v>
      </c>
      <c r="L42" s="192" t="s">
        <v>292</v>
      </c>
      <c r="M42" s="192" t="s">
        <v>293</v>
      </c>
      <c r="N42" s="192">
        <v>9</v>
      </c>
      <c r="O42" s="192">
        <v>8</v>
      </c>
      <c r="P42" s="192">
        <v>9</v>
      </c>
      <c r="Q42" s="192">
        <v>9</v>
      </c>
      <c r="R42" s="192">
        <v>6.75</v>
      </c>
      <c r="S42" s="192">
        <v>7</v>
      </c>
      <c r="T42" s="192">
        <v>3</v>
      </c>
      <c r="U42" s="192"/>
      <c r="V42" s="192">
        <f t="shared" si="0"/>
        <v>48</v>
      </c>
      <c r="W42" s="27">
        <v>36</v>
      </c>
      <c r="X42" s="121" t="s">
        <v>790</v>
      </c>
      <c r="Y42" s="25" t="s">
        <v>1093</v>
      </c>
    </row>
    <row r="43" spans="1:34" ht="22.5" customHeight="1">
      <c r="A43" s="27">
        <v>191</v>
      </c>
      <c r="B43" s="258" t="s">
        <v>195</v>
      </c>
      <c r="C43" s="258" t="s">
        <v>195</v>
      </c>
      <c r="D43" s="258" t="s">
        <v>214</v>
      </c>
      <c r="E43" s="258" t="s">
        <v>212</v>
      </c>
      <c r="F43" s="284" t="s">
        <v>645</v>
      </c>
      <c r="G43" s="284" t="s">
        <v>674</v>
      </c>
      <c r="H43" s="300"/>
      <c r="I43" s="301" t="s">
        <v>675</v>
      </c>
      <c r="J43" s="258" t="s">
        <v>676</v>
      </c>
      <c r="K43" s="302" t="s">
        <v>6</v>
      </c>
      <c r="L43" s="258" t="s">
        <v>644</v>
      </c>
      <c r="M43" s="258" t="s">
        <v>677</v>
      </c>
      <c r="N43" s="192">
        <v>9</v>
      </c>
      <c r="O43" s="192">
        <v>9</v>
      </c>
      <c r="P43" s="192">
        <v>9</v>
      </c>
      <c r="Q43" s="192">
        <v>9</v>
      </c>
      <c r="R43" s="192">
        <v>5.75</v>
      </c>
      <c r="S43" s="192">
        <v>7.75</v>
      </c>
      <c r="T43" s="192">
        <v>3</v>
      </c>
      <c r="U43" s="192"/>
      <c r="V43" s="192">
        <f t="shared" si="0"/>
        <v>48</v>
      </c>
      <c r="W43" s="192">
        <v>37</v>
      </c>
      <c r="X43" s="121" t="s">
        <v>845</v>
      </c>
      <c r="Y43" s="25" t="s">
        <v>959</v>
      </c>
      <c r="Z43" s="17"/>
      <c r="AA43" s="17"/>
      <c r="AB43" s="29"/>
      <c r="AC43" s="29"/>
      <c r="AD43" s="82"/>
      <c r="AE43" s="82"/>
      <c r="AF43" s="29"/>
      <c r="AG43" s="82"/>
      <c r="AH43" s="120"/>
    </row>
    <row r="44" spans="1:29" ht="22.5" customHeight="1">
      <c r="A44" s="27">
        <v>59</v>
      </c>
      <c r="B44" s="258" t="s">
        <v>205</v>
      </c>
      <c r="C44" s="281" t="s">
        <v>193</v>
      </c>
      <c r="D44" s="258" t="s">
        <v>198</v>
      </c>
      <c r="E44" s="258" t="s">
        <v>205</v>
      </c>
      <c r="F44" s="259" t="s">
        <v>300</v>
      </c>
      <c r="G44" s="259" t="s">
        <v>55</v>
      </c>
      <c r="H44" s="192"/>
      <c r="I44" s="282">
        <v>39098</v>
      </c>
      <c r="J44" s="192" t="s">
        <v>291</v>
      </c>
      <c r="K44" s="192" t="s">
        <v>301</v>
      </c>
      <c r="L44" s="192" t="s">
        <v>292</v>
      </c>
      <c r="M44" s="192" t="s">
        <v>302</v>
      </c>
      <c r="N44" s="192">
        <v>9</v>
      </c>
      <c r="O44" s="192">
        <v>8</v>
      </c>
      <c r="P44" s="192">
        <v>9</v>
      </c>
      <c r="Q44" s="192">
        <v>9</v>
      </c>
      <c r="R44" s="192">
        <v>6.5</v>
      </c>
      <c r="S44" s="192">
        <v>7</v>
      </c>
      <c r="T44" s="192">
        <v>3</v>
      </c>
      <c r="U44" s="192"/>
      <c r="V44" s="192">
        <f t="shared" si="0"/>
        <v>47.5</v>
      </c>
      <c r="W44" s="27">
        <v>38</v>
      </c>
      <c r="X44" s="121" t="s">
        <v>748</v>
      </c>
      <c r="Y44" s="25" t="s">
        <v>1051</v>
      </c>
      <c r="AA44" s="256" t="s">
        <v>1169</v>
      </c>
      <c r="AB44" s="257" t="s">
        <v>1170</v>
      </c>
      <c r="AC44" s="257" t="s">
        <v>1171</v>
      </c>
    </row>
    <row r="45" spans="1:29" ht="22.5" customHeight="1">
      <c r="A45" s="27">
        <v>96</v>
      </c>
      <c r="B45" s="258" t="s">
        <v>204</v>
      </c>
      <c r="C45" s="281" t="s">
        <v>193</v>
      </c>
      <c r="D45" s="258" t="s">
        <v>202</v>
      </c>
      <c r="E45" s="258" t="s">
        <v>414</v>
      </c>
      <c r="F45" s="259" t="s">
        <v>415</v>
      </c>
      <c r="G45" s="303" t="s">
        <v>416</v>
      </c>
      <c r="H45" s="283"/>
      <c r="I45" s="304" t="s">
        <v>417</v>
      </c>
      <c r="J45" s="192" t="s">
        <v>250</v>
      </c>
      <c r="K45" s="192" t="s">
        <v>6</v>
      </c>
      <c r="L45" s="192" t="s">
        <v>252</v>
      </c>
      <c r="M45" s="192" t="s">
        <v>353</v>
      </c>
      <c r="N45" s="192">
        <v>10</v>
      </c>
      <c r="O45" s="192">
        <v>9</v>
      </c>
      <c r="P45" s="192">
        <v>9</v>
      </c>
      <c r="Q45" s="192">
        <v>10</v>
      </c>
      <c r="R45" s="192">
        <v>8</v>
      </c>
      <c r="S45" s="192">
        <v>6</v>
      </c>
      <c r="T45" s="192"/>
      <c r="U45" s="192"/>
      <c r="V45" s="192">
        <f t="shared" si="0"/>
        <v>47</v>
      </c>
      <c r="W45" s="192">
        <v>39</v>
      </c>
      <c r="X45" s="121" t="s">
        <v>878</v>
      </c>
      <c r="Y45" s="25" t="s">
        <v>992</v>
      </c>
      <c r="AA45" s="4">
        <f aca="true" t="shared" si="1" ref="AA45:AA58">(R45+S45)</f>
        <v>14</v>
      </c>
      <c r="AB45" s="3">
        <f aca="true" t="shared" si="2" ref="AB45:AB58">(P45+Q45)</f>
        <v>19</v>
      </c>
      <c r="AC45" s="3">
        <f aca="true" t="shared" si="3" ref="AC45:AC58">(N44+O44)</f>
        <v>17</v>
      </c>
    </row>
    <row r="46" spans="1:29" ht="22.5" customHeight="1">
      <c r="A46" s="27">
        <v>171</v>
      </c>
      <c r="B46" s="258" t="s">
        <v>192</v>
      </c>
      <c r="C46" s="258" t="s">
        <v>195</v>
      </c>
      <c r="D46" s="258" t="s">
        <v>213</v>
      </c>
      <c r="E46" s="258" t="s">
        <v>192</v>
      </c>
      <c r="F46" s="273" t="s">
        <v>604</v>
      </c>
      <c r="G46" s="305" t="s">
        <v>605</v>
      </c>
      <c r="H46" s="275"/>
      <c r="I46" s="289" t="s">
        <v>606</v>
      </c>
      <c r="J46" s="274" t="s">
        <v>607</v>
      </c>
      <c r="K46" s="306" t="s">
        <v>608</v>
      </c>
      <c r="L46" s="306" t="s">
        <v>609</v>
      </c>
      <c r="M46" s="269" t="s">
        <v>610</v>
      </c>
      <c r="N46" s="275">
        <v>9</v>
      </c>
      <c r="O46" s="275">
        <v>7</v>
      </c>
      <c r="P46" s="275">
        <v>9</v>
      </c>
      <c r="Q46" s="275">
        <v>8</v>
      </c>
      <c r="R46" s="275">
        <v>7</v>
      </c>
      <c r="S46" s="275">
        <v>6.75</v>
      </c>
      <c r="T46" s="275">
        <v>3</v>
      </c>
      <c r="U46" s="275"/>
      <c r="V46" s="192">
        <f t="shared" si="0"/>
        <v>47</v>
      </c>
      <c r="W46" s="27">
        <v>40</v>
      </c>
      <c r="X46" s="121" t="s">
        <v>919</v>
      </c>
      <c r="Y46" s="25" t="s">
        <v>1033</v>
      </c>
      <c r="AA46" s="4">
        <f t="shared" si="1"/>
        <v>13.75</v>
      </c>
      <c r="AB46" s="3">
        <f t="shared" si="2"/>
        <v>17</v>
      </c>
      <c r="AC46" s="3">
        <f t="shared" si="3"/>
        <v>19</v>
      </c>
    </row>
    <row r="47" spans="1:29" ht="22.5" customHeight="1">
      <c r="A47" s="27">
        <v>85</v>
      </c>
      <c r="B47" s="258" t="s">
        <v>193</v>
      </c>
      <c r="C47" s="281" t="s">
        <v>193</v>
      </c>
      <c r="D47" s="258" t="s">
        <v>197</v>
      </c>
      <c r="E47" s="258" t="s">
        <v>231</v>
      </c>
      <c r="F47" s="279" t="s">
        <v>379</v>
      </c>
      <c r="G47" s="279" t="s">
        <v>380</v>
      </c>
      <c r="H47" s="27"/>
      <c r="I47" s="292">
        <v>39548</v>
      </c>
      <c r="J47" s="27" t="s">
        <v>282</v>
      </c>
      <c r="K47" s="27" t="s">
        <v>6</v>
      </c>
      <c r="L47" s="27" t="s">
        <v>283</v>
      </c>
      <c r="M47" s="27" t="s">
        <v>284</v>
      </c>
      <c r="N47" s="27">
        <v>9</v>
      </c>
      <c r="O47" s="27">
        <v>9</v>
      </c>
      <c r="P47" s="27">
        <v>8</v>
      </c>
      <c r="Q47" s="27">
        <v>9</v>
      </c>
      <c r="R47" s="27">
        <v>7.5</v>
      </c>
      <c r="S47" s="27">
        <v>5.75</v>
      </c>
      <c r="T47" s="27">
        <v>3</v>
      </c>
      <c r="U47" s="27"/>
      <c r="V47" s="192">
        <f t="shared" si="0"/>
        <v>47</v>
      </c>
      <c r="W47" s="192">
        <v>41</v>
      </c>
      <c r="X47" s="121" t="s">
        <v>908</v>
      </c>
      <c r="Y47" s="25" t="s">
        <v>1022</v>
      </c>
      <c r="AA47" s="4">
        <f t="shared" si="1"/>
        <v>13.25</v>
      </c>
      <c r="AB47" s="3">
        <f t="shared" si="2"/>
        <v>17</v>
      </c>
      <c r="AC47" s="3">
        <f t="shared" si="3"/>
        <v>16</v>
      </c>
    </row>
    <row r="48" spans="1:29" ht="22.5" customHeight="1">
      <c r="A48" s="27">
        <v>34</v>
      </c>
      <c r="B48" s="258" t="s">
        <v>203</v>
      </c>
      <c r="C48" s="258" t="s">
        <v>192</v>
      </c>
      <c r="D48" s="258" t="s">
        <v>192</v>
      </c>
      <c r="E48" s="258" t="s">
        <v>225</v>
      </c>
      <c r="F48" s="259" t="s">
        <v>69</v>
      </c>
      <c r="G48" s="259" t="s">
        <v>70</v>
      </c>
      <c r="H48" s="260"/>
      <c r="I48" s="260" t="s">
        <v>71</v>
      </c>
      <c r="J48" s="192" t="s">
        <v>33</v>
      </c>
      <c r="K48" s="192" t="s">
        <v>14</v>
      </c>
      <c r="L48" s="192" t="s">
        <v>24</v>
      </c>
      <c r="M48" s="192" t="s">
        <v>53</v>
      </c>
      <c r="N48" s="192">
        <v>10</v>
      </c>
      <c r="O48" s="192">
        <v>9</v>
      </c>
      <c r="P48" s="192">
        <v>9</v>
      </c>
      <c r="Q48" s="192">
        <v>9</v>
      </c>
      <c r="R48" s="192">
        <v>4.75</v>
      </c>
      <c r="S48" s="192">
        <v>8</v>
      </c>
      <c r="T48" s="192">
        <v>3</v>
      </c>
      <c r="U48" s="192"/>
      <c r="V48" s="192">
        <f t="shared" si="0"/>
        <v>47</v>
      </c>
      <c r="W48" s="27">
        <v>42</v>
      </c>
      <c r="X48" s="121" t="s">
        <v>802</v>
      </c>
      <c r="Y48" s="25" t="s">
        <v>1105</v>
      </c>
      <c r="AA48" s="4">
        <f t="shared" si="1"/>
        <v>12.75</v>
      </c>
      <c r="AB48" s="3">
        <f t="shared" si="2"/>
        <v>18</v>
      </c>
      <c r="AC48" s="3">
        <f t="shared" si="3"/>
        <v>18</v>
      </c>
    </row>
    <row r="49" spans="1:29" ht="22.5" customHeight="1">
      <c r="A49" s="27">
        <v>48</v>
      </c>
      <c r="B49" s="258" t="s">
        <v>194</v>
      </c>
      <c r="C49" s="281" t="s">
        <v>193</v>
      </c>
      <c r="D49" s="258" t="s">
        <v>203</v>
      </c>
      <c r="E49" s="258" t="s">
        <v>194</v>
      </c>
      <c r="F49" s="279" t="s">
        <v>254</v>
      </c>
      <c r="G49" s="279" t="s">
        <v>22</v>
      </c>
      <c r="H49" s="292" t="s">
        <v>255</v>
      </c>
      <c r="I49" s="27" t="s">
        <v>256</v>
      </c>
      <c r="J49" s="192" t="s">
        <v>257</v>
      </c>
      <c r="K49" s="27" t="s">
        <v>42</v>
      </c>
      <c r="L49" s="192" t="s">
        <v>258</v>
      </c>
      <c r="M49" s="27" t="s">
        <v>259</v>
      </c>
      <c r="N49" s="27">
        <v>9</v>
      </c>
      <c r="O49" s="27">
        <v>9</v>
      </c>
      <c r="P49" s="27">
        <v>9</v>
      </c>
      <c r="Q49" s="27">
        <v>8</v>
      </c>
      <c r="R49" s="27">
        <v>8.5</v>
      </c>
      <c r="S49" s="27">
        <v>6</v>
      </c>
      <c r="T49" s="27"/>
      <c r="U49" s="27"/>
      <c r="V49" s="192">
        <f t="shared" si="0"/>
        <v>46.5</v>
      </c>
      <c r="W49" s="192">
        <v>43</v>
      </c>
      <c r="X49" s="121" t="s">
        <v>779</v>
      </c>
      <c r="Y49" s="25" t="s">
        <v>1082</v>
      </c>
      <c r="Z49" s="4"/>
      <c r="AA49" s="4">
        <f t="shared" si="1"/>
        <v>14.5</v>
      </c>
      <c r="AB49" s="3">
        <f t="shared" si="2"/>
        <v>17</v>
      </c>
      <c r="AC49" s="3">
        <f t="shared" si="3"/>
        <v>19</v>
      </c>
    </row>
    <row r="50" spans="1:29" ht="22.5" customHeight="1">
      <c r="A50" s="27">
        <v>145</v>
      </c>
      <c r="B50" s="261">
        <v>20</v>
      </c>
      <c r="C50" s="262" t="s">
        <v>194</v>
      </c>
      <c r="D50" s="263" t="s">
        <v>209</v>
      </c>
      <c r="E50" s="258" t="s">
        <v>233</v>
      </c>
      <c r="F50" s="264" t="s">
        <v>520</v>
      </c>
      <c r="G50" s="264" t="s">
        <v>542</v>
      </c>
      <c r="H50" s="280"/>
      <c r="I50" s="280">
        <v>39508</v>
      </c>
      <c r="J50" s="267" t="s">
        <v>463</v>
      </c>
      <c r="K50" s="265" t="s">
        <v>6</v>
      </c>
      <c r="L50" s="265" t="s">
        <v>464</v>
      </c>
      <c r="M50" s="268" t="s">
        <v>728</v>
      </c>
      <c r="N50" s="265">
        <v>9</v>
      </c>
      <c r="O50" s="265">
        <v>8</v>
      </c>
      <c r="P50" s="265">
        <v>8</v>
      </c>
      <c r="Q50" s="265">
        <v>8</v>
      </c>
      <c r="R50" s="265">
        <v>6.5</v>
      </c>
      <c r="S50" s="265">
        <v>7</v>
      </c>
      <c r="T50" s="265">
        <v>3</v>
      </c>
      <c r="U50" s="27"/>
      <c r="V50" s="192">
        <f t="shared" si="0"/>
        <v>46.5</v>
      </c>
      <c r="W50" s="27">
        <v>44</v>
      </c>
      <c r="X50" s="121" t="s">
        <v>891</v>
      </c>
      <c r="Y50" s="25" t="s">
        <v>1005</v>
      </c>
      <c r="Z50" s="4"/>
      <c r="AA50" s="4">
        <f t="shared" si="1"/>
        <v>13.5</v>
      </c>
      <c r="AB50" s="3">
        <f t="shared" si="2"/>
        <v>16</v>
      </c>
      <c r="AC50" s="3">
        <f t="shared" si="3"/>
        <v>18</v>
      </c>
    </row>
    <row r="51" spans="1:29" s="28" customFormat="1" ht="22.5" customHeight="1">
      <c r="A51" s="27">
        <v>176</v>
      </c>
      <c r="B51" s="258" t="s">
        <v>197</v>
      </c>
      <c r="C51" s="258" t="s">
        <v>195</v>
      </c>
      <c r="D51" s="258" t="s">
        <v>213</v>
      </c>
      <c r="E51" s="258" t="s">
        <v>197</v>
      </c>
      <c r="F51" s="273" t="s">
        <v>625</v>
      </c>
      <c r="G51" s="259" t="s">
        <v>626</v>
      </c>
      <c r="H51" s="192"/>
      <c r="I51" s="289" t="s">
        <v>627</v>
      </c>
      <c r="J51" s="274" t="s">
        <v>628</v>
      </c>
      <c r="K51" s="192" t="s">
        <v>6</v>
      </c>
      <c r="L51" s="192" t="s">
        <v>609</v>
      </c>
      <c r="M51" s="269" t="s">
        <v>629</v>
      </c>
      <c r="N51" s="192">
        <v>9</v>
      </c>
      <c r="O51" s="192">
        <v>8</v>
      </c>
      <c r="P51" s="192">
        <v>9</v>
      </c>
      <c r="Q51" s="192">
        <v>8</v>
      </c>
      <c r="R51" s="192">
        <v>6.5</v>
      </c>
      <c r="S51" s="192">
        <v>6.75</v>
      </c>
      <c r="T51" s="275">
        <v>3</v>
      </c>
      <c r="U51" s="192"/>
      <c r="V51" s="192">
        <f t="shared" si="0"/>
        <v>46.5</v>
      </c>
      <c r="W51" s="192">
        <v>45</v>
      </c>
      <c r="X51" s="121" t="s">
        <v>738</v>
      </c>
      <c r="Y51" s="25" t="s">
        <v>1041</v>
      </c>
      <c r="Z51" s="4"/>
      <c r="AA51" s="4">
        <f t="shared" si="1"/>
        <v>13.25</v>
      </c>
      <c r="AB51" s="3">
        <f t="shared" si="2"/>
        <v>17</v>
      </c>
      <c r="AC51" s="3">
        <f t="shared" si="3"/>
        <v>17</v>
      </c>
    </row>
    <row r="52" spans="1:29" ht="22.5" customHeight="1">
      <c r="A52" s="27">
        <v>70</v>
      </c>
      <c r="B52" s="258" t="s">
        <v>197</v>
      </c>
      <c r="C52" s="281" t="s">
        <v>193</v>
      </c>
      <c r="D52" s="258" t="s">
        <v>197</v>
      </c>
      <c r="E52" s="258" t="s">
        <v>216</v>
      </c>
      <c r="F52" s="279" t="s">
        <v>335</v>
      </c>
      <c r="G52" s="279" t="s">
        <v>336</v>
      </c>
      <c r="H52" s="27"/>
      <c r="I52" s="27" t="s">
        <v>337</v>
      </c>
      <c r="J52" s="27" t="s">
        <v>282</v>
      </c>
      <c r="K52" s="27" t="s">
        <v>28</v>
      </c>
      <c r="L52" s="27" t="s">
        <v>283</v>
      </c>
      <c r="M52" s="27" t="s">
        <v>338</v>
      </c>
      <c r="N52" s="27">
        <v>9</v>
      </c>
      <c r="O52" s="27">
        <v>9</v>
      </c>
      <c r="P52" s="27">
        <v>9</v>
      </c>
      <c r="Q52" s="27">
        <v>8</v>
      </c>
      <c r="R52" s="27">
        <v>6.75</v>
      </c>
      <c r="S52" s="27">
        <v>6.25</v>
      </c>
      <c r="T52" s="27">
        <v>3</v>
      </c>
      <c r="U52" s="27"/>
      <c r="V52" s="192">
        <f t="shared" si="0"/>
        <v>46.5</v>
      </c>
      <c r="W52" s="27">
        <v>46</v>
      </c>
      <c r="X52" s="121" t="s">
        <v>755</v>
      </c>
      <c r="Y52" s="25" t="s">
        <v>1058</v>
      </c>
      <c r="Z52" s="4"/>
      <c r="AA52" s="4">
        <f t="shared" si="1"/>
        <v>13</v>
      </c>
      <c r="AB52" s="3">
        <f t="shared" si="2"/>
        <v>17</v>
      </c>
      <c r="AC52" s="3">
        <f t="shared" si="3"/>
        <v>17</v>
      </c>
    </row>
    <row r="53" spans="1:29" ht="22.5" customHeight="1">
      <c r="A53" s="27">
        <v>128</v>
      </c>
      <c r="B53" s="261">
        <v>3</v>
      </c>
      <c r="C53" s="262" t="s">
        <v>194</v>
      </c>
      <c r="D53" s="258" t="s">
        <v>205</v>
      </c>
      <c r="E53" s="262" t="s">
        <v>216</v>
      </c>
      <c r="F53" s="307" t="s">
        <v>509</v>
      </c>
      <c r="G53" s="307" t="s">
        <v>510</v>
      </c>
      <c r="H53" s="298" t="s">
        <v>511</v>
      </c>
      <c r="I53" s="192"/>
      <c r="J53" s="299" t="s">
        <v>459</v>
      </c>
      <c r="K53" s="192" t="s">
        <v>251</v>
      </c>
      <c r="L53" s="192" t="s">
        <v>460</v>
      </c>
      <c r="M53" s="192" t="s">
        <v>710</v>
      </c>
      <c r="N53" s="192">
        <v>9</v>
      </c>
      <c r="O53" s="192">
        <v>9</v>
      </c>
      <c r="P53" s="192">
        <v>10</v>
      </c>
      <c r="Q53" s="192">
        <v>8</v>
      </c>
      <c r="R53" s="192">
        <v>7.25</v>
      </c>
      <c r="S53" s="192">
        <v>5.5</v>
      </c>
      <c r="T53" s="192">
        <v>3</v>
      </c>
      <c r="U53" s="27"/>
      <c r="V53" s="192">
        <f t="shared" si="0"/>
        <v>46.5</v>
      </c>
      <c r="W53" s="192">
        <v>47</v>
      </c>
      <c r="X53" s="121" t="s">
        <v>764</v>
      </c>
      <c r="Y53" s="25" t="s">
        <v>1067</v>
      </c>
      <c r="Z53" s="4"/>
      <c r="AA53" s="4">
        <f t="shared" si="1"/>
        <v>12.75</v>
      </c>
      <c r="AB53" s="3">
        <f t="shared" si="2"/>
        <v>18</v>
      </c>
      <c r="AC53" s="3">
        <f t="shared" si="3"/>
        <v>18</v>
      </c>
    </row>
    <row r="54" spans="1:29" ht="22.5" customHeight="1">
      <c r="A54" s="27">
        <v>167</v>
      </c>
      <c r="B54" s="261">
        <v>21</v>
      </c>
      <c r="C54" s="262" t="s">
        <v>194</v>
      </c>
      <c r="D54" s="263" t="s">
        <v>209</v>
      </c>
      <c r="E54" s="262" t="s">
        <v>594</v>
      </c>
      <c r="F54" s="294" t="s">
        <v>593</v>
      </c>
      <c r="G54" s="294" t="s">
        <v>429</v>
      </c>
      <c r="H54" s="280">
        <v>39530</v>
      </c>
      <c r="I54" s="280"/>
      <c r="J54" s="267" t="s">
        <v>463</v>
      </c>
      <c r="K54" s="267" t="s">
        <v>251</v>
      </c>
      <c r="L54" s="267" t="s">
        <v>464</v>
      </c>
      <c r="M54" s="295" t="s">
        <v>735</v>
      </c>
      <c r="N54" s="265">
        <v>9</v>
      </c>
      <c r="O54" s="265">
        <v>9</v>
      </c>
      <c r="P54" s="265">
        <v>9</v>
      </c>
      <c r="Q54" s="265">
        <v>9</v>
      </c>
      <c r="R54" s="265">
        <v>6.75</v>
      </c>
      <c r="S54" s="265">
        <v>6</v>
      </c>
      <c r="T54" s="265">
        <v>3</v>
      </c>
      <c r="U54" s="27"/>
      <c r="V54" s="192">
        <f t="shared" si="0"/>
        <v>46.5</v>
      </c>
      <c r="W54" s="27">
        <v>48</v>
      </c>
      <c r="X54" s="121" t="s">
        <v>913</v>
      </c>
      <c r="Y54" s="25" t="s">
        <v>1027</v>
      </c>
      <c r="Z54" s="4"/>
      <c r="AA54" s="4">
        <f t="shared" si="1"/>
        <v>12.75</v>
      </c>
      <c r="AB54" s="3">
        <f t="shared" si="2"/>
        <v>18</v>
      </c>
      <c r="AC54" s="3">
        <f t="shared" si="3"/>
        <v>18</v>
      </c>
    </row>
    <row r="55" spans="1:29" ht="22.5" customHeight="1">
      <c r="A55" s="25">
        <v>43</v>
      </c>
      <c r="B55" s="176" t="s">
        <v>212</v>
      </c>
      <c r="C55" s="176" t="s">
        <v>192</v>
      </c>
      <c r="D55" s="176" t="s">
        <v>192</v>
      </c>
      <c r="E55" s="176" t="s">
        <v>234</v>
      </c>
      <c r="F55" s="177" t="s">
        <v>18</v>
      </c>
      <c r="G55" s="177" t="s">
        <v>19</v>
      </c>
      <c r="H55" s="178"/>
      <c r="I55" s="179" t="s">
        <v>20</v>
      </c>
      <c r="J55" s="178" t="s">
        <v>76</v>
      </c>
      <c r="K55" s="178" t="s">
        <v>14</v>
      </c>
      <c r="L55" s="178" t="s">
        <v>24</v>
      </c>
      <c r="M55" s="178" t="s">
        <v>32</v>
      </c>
      <c r="N55" s="178">
        <v>10</v>
      </c>
      <c r="O55" s="178">
        <v>9</v>
      </c>
      <c r="P55" s="178">
        <v>9</v>
      </c>
      <c r="Q55" s="178">
        <v>9</v>
      </c>
      <c r="R55" s="114">
        <v>5.25</v>
      </c>
      <c r="S55" s="114">
        <v>7.25</v>
      </c>
      <c r="T55" s="178">
        <v>3</v>
      </c>
      <c r="U55" s="114"/>
      <c r="V55" s="114">
        <f t="shared" si="0"/>
        <v>46.5</v>
      </c>
      <c r="W55" s="114"/>
      <c r="X55" s="121" t="s">
        <v>829</v>
      </c>
      <c r="Y55" s="25" t="s">
        <v>943</v>
      </c>
      <c r="Z55" s="4"/>
      <c r="AA55" s="4">
        <f t="shared" si="1"/>
        <v>12.5</v>
      </c>
      <c r="AB55" s="3">
        <f t="shared" si="2"/>
        <v>18</v>
      </c>
      <c r="AC55" s="3">
        <f t="shared" si="3"/>
        <v>18</v>
      </c>
    </row>
    <row r="56" spans="1:29" ht="22.5" customHeight="1">
      <c r="A56" s="70">
        <v>198</v>
      </c>
      <c r="B56" s="189" t="s">
        <v>202</v>
      </c>
      <c r="C56" s="189" t="s">
        <v>195</v>
      </c>
      <c r="D56" s="189" t="s">
        <v>211</v>
      </c>
      <c r="E56" s="189" t="s">
        <v>219</v>
      </c>
      <c r="F56" s="202" t="s">
        <v>693</v>
      </c>
      <c r="G56" s="202" t="s">
        <v>114</v>
      </c>
      <c r="H56" s="203" t="s">
        <v>458</v>
      </c>
      <c r="I56" s="189"/>
      <c r="J56" s="189" t="s">
        <v>612</v>
      </c>
      <c r="K56" s="189" t="s">
        <v>251</v>
      </c>
      <c r="L56" s="258" t="s">
        <v>613</v>
      </c>
      <c r="M56" s="189" t="s">
        <v>614</v>
      </c>
      <c r="N56" s="115">
        <v>8</v>
      </c>
      <c r="O56" s="115">
        <v>7</v>
      </c>
      <c r="P56" s="115">
        <v>9</v>
      </c>
      <c r="Q56" s="115">
        <v>9</v>
      </c>
      <c r="R56" s="114">
        <v>8.5</v>
      </c>
      <c r="S56" s="114">
        <v>6.25</v>
      </c>
      <c r="T56" s="115"/>
      <c r="U56" s="70"/>
      <c r="V56" s="114">
        <f t="shared" si="0"/>
        <v>46</v>
      </c>
      <c r="W56" s="125"/>
      <c r="X56" s="121" t="s">
        <v>780</v>
      </c>
      <c r="Y56" s="25" t="s">
        <v>1083</v>
      </c>
      <c r="AA56" s="4">
        <f t="shared" si="1"/>
        <v>14.75</v>
      </c>
      <c r="AB56" s="3">
        <f t="shared" si="2"/>
        <v>18</v>
      </c>
      <c r="AC56" s="3">
        <f t="shared" si="3"/>
        <v>19</v>
      </c>
    </row>
    <row r="57" spans="1:29" ht="22.5" customHeight="1">
      <c r="A57" s="70">
        <v>107</v>
      </c>
      <c r="B57" s="141">
        <v>5</v>
      </c>
      <c r="C57" s="189" t="s">
        <v>194</v>
      </c>
      <c r="D57" s="189" t="s">
        <v>205</v>
      </c>
      <c r="E57" s="189" t="s">
        <v>196</v>
      </c>
      <c r="F57" s="140" t="s">
        <v>456</v>
      </c>
      <c r="G57" s="140" t="s">
        <v>457</v>
      </c>
      <c r="H57" s="173"/>
      <c r="I57" s="222" t="s">
        <v>458</v>
      </c>
      <c r="J57" s="140" t="s">
        <v>459</v>
      </c>
      <c r="K57" s="222" t="s">
        <v>251</v>
      </c>
      <c r="L57" s="140" t="s">
        <v>460</v>
      </c>
      <c r="M57" s="174" t="s">
        <v>1159</v>
      </c>
      <c r="N57" s="115">
        <v>8</v>
      </c>
      <c r="O57" s="115">
        <v>7</v>
      </c>
      <c r="P57" s="115">
        <v>7</v>
      </c>
      <c r="Q57" s="115">
        <v>7</v>
      </c>
      <c r="R57" s="114">
        <v>6.5</v>
      </c>
      <c r="S57" s="114">
        <v>7.75</v>
      </c>
      <c r="T57" s="115">
        <v>3</v>
      </c>
      <c r="U57" s="70"/>
      <c r="V57" s="114">
        <f t="shared" si="0"/>
        <v>46</v>
      </c>
      <c r="W57" s="70"/>
      <c r="X57" s="121" t="s">
        <v>750</v>
      </c>
      <c r="Y57" s="25" t="s">
        <v>1053</v>
      </c>
      <c r="AA57" s="4">
        <f t="shared" si="1"/>
        <v>14.25</v>
      </c>
      <c r="AB57" s="3">
        <f t="shared" si="2"/>
        <v>14</v>
      </c>
      <c r="AC57" s="3">
        <f t="shared" si="3"/>
        <v>15</v>
      </c>
    </row>
    <row r="58" spans="1:29" ht="22.5" customHeight="1">
      <c r="A58" s="25">
        <v>27</v>
      </c>
      <c r="B58" s="176" t="s">
        <v>196</v>
      </c>
      <c r="C58" s="176" t="s">
        <v>192</v>
      </c>
      <c r="D58" s="176" t="s">
        <v>194</v>
      </c>
      <c r="E58" s="176" t="s">
        <v>218</v>
      </c>
      <c r="F58" s="177" t="s">
        <v>109</v>
      </c>
      <c r="G58" s="177" t="s">
        <v>110</v>
      </c>
      <c r="H58" s="178" t="s">
        <v>111</v>
      </c>
      <c r="I58" s="178"/>
      <c r="J58" s="178" t="s">
        <v>41</v>
      </c>
      <c r="K58" s="178" t="s">
        <v>6</v>
      </c>
      <c r="L58" s="178" t="s">
        <v>84</v>
      </c>
      <c r="M58" s="178" t="s">
        <v>112</v>
      </c>
      <c r="N58" s="178">
        <v>9</v>
      </c>
      <c r="O58" s="178">
        <v>9</v>
      </c>
      <c r="P58" s="178">
        <v>7</v>
      </c>
      <c r="Q58" s="178">
        <v>9</v>
      </c>
      <c r="R58" s="114">
        <v>6.25</v>
      </c>
      <c r="S58" s="114">
        <v>6.75</v>
      </c>
      <c r="T58" s="178">
        <v>3</v>
      </c>
      <c r="U58" s="114"/>
      <c r="V58" s="114">
        <f t="shared" si="0"/>
        <v>46</v>
      </c>
      <c r="W58" s="114"/>
      <c r="X58" s="121" t="s">
        <v>928</v>
      </c>
      <c r="Y58" s="25" t="s">
        <v>1132</v>
      </c>
      <c r="AA58" s="4">
        <f t="shared" si="1"/>
        <v>13</v>
      </c>
      <c r="AB58" s="3">
        <f t="shared" si="2"/>
        <v>16</v>
      </c>
      <c r="AC58" s="3">
        <f t="shared" si="3"/>
        <v>15</v>
      </c>
    </row>
    <row r="59" spans="1:34" ht="22.5" customHeight="1">
      <c r="A59" s="25">
        <v>5</v>
      </c>
      <c r="B59" s="176" t="s">
        <v>196</v>
      </c>
      <c r="C59" s="176" t="s">
        <v>192</v>
      </c>
      <c r="D59" s="176" t="s">
        <v>192</v>
      </c>
      <c r="E59" s="176" t="s">
        <v>196</v>
      </c>
      <c r="F59" s="177" t="s">
        <v>7</v>
      </c>
      <c r="G59" s="177" t="s">
        <v>8</v>
      </c>
      <c r="H59" s="179" t="s">
        <v>75</v>
      </c>
      <c r="I59" s="178"/>
      <c r="J59" s="178" t="s">
        <v>76</v>
      </c>
      <c r="K59" s="178" t="s">
        <v>77</v>
      </c>
      <c r="L59" s="178" t="s">
        <v>9</v>
      </c>
      <c r="M59" s="178" t="s">
        <v>10</v>
      </c>
      <c r="N59" s="178">
        <v>9</v>
      </c>
      <c r="O59" s="178">
        <v>9</v>
      </c>
      <c r="P59" s="178">
        <v>9</v>
      </c>
      <c r="Q59" s="178">
        <v>9</v>
      </c>
      <c r="R59" s="114">
        <v>7</v>
      </c>
      <c r="S59" s="114">
        <v>5.25</v>
      </c>
      <c r="T59" s="178">
        <v>3</v>
      </c>
      <c r="U59" s="114"/>
      <c r="V59" s="114">
        <f t="shared" si="0"/>
        <v>45.5</v>
      </c>
      <c r="W59" s="114"/>
      <c r="X59" s="121" t="s">
        <v>751</v>
      </c>
      <c r="Y59" s="25" t="s">
        <v>1054</v>
      </c>
      <c r="AB59" s="250"/>
      <c r="AC59" s="250"/>
      <c r="AD59" s="251"/>
      <c r="AE59" s="251"/>
      <c r="AF59" s="250"/>
      <c r="AG59" s="251"/>
      <c r="AH59" s="253"/>
    </row>
    <row r="60" spans="1:34" ht="22.5" customHeight="1">
      <c r="A60" s="25">
        <v>9</v>
      </c>
      <c r="B60" s="176" t="s">
        <v>200</v>
      </c>
      <c r="C60" s="176" t="s">
        <v>192</v>
      </c>
      <c r="D60" s="176" t="s">
        <v>194</v>
      </c>
      <c r="E60" s="176" t="s">
        <v>200</v>
      </c>
      <c r="F60" s="177" t="s">
        <v>80</v>
      </c>
      <c r="G60" s="177" t="s">
        <v>240</v>
      </c>
      <c r="H60" s="211">
        <v>39539</v>
      </c>
      <c r="I60" s="178"/>
      <c r="J60" s="178" t="s">
        <v>81</v>
      </c>
      <c r="K60" s="178" t="s">
        <v>6</v>
      </c>
      <c r="L60" s="178" t="s">
        <v>84</v>
      </c>
      <c r="M60" s="178" t="s">
        <v>82</v>
      </c>
      <c r="N60" s="178">
        <v>9</v>
      </c>
      <c r="O60" s="178">
        <v>9</v>
      </c>
      <c r="P60" s="178">
        <v>9</v>
      </c>
      <c r="Q60" s="178">
        <v>9</v>
      </c>
      <c r="R60" s="114">
        <v>8.25</v>
      </c>
      <c r="S60" s="114">
        <v>4</v>
      </c>
      <c r="T60" s="178">
        <v>3</v>
      </c>
      <c r="U60" s="114"/>
      <c r="V60" s="114">
        <f t="shared" si="0"/>
        <v>45.5</v>
      </c>
      <c r="W60" s="114"/>
      <c r="X60" s="121" t="s">
        <v>759</v>
      </c>
      <c r="Y60" s="25" t="s">
        <v>1062</v>
      </c>
      <c r="Z60" s="94"/>
      <c r="AA60" s="94"/>
      <c r="AB60" s="94"/>
      <c r="AC60" s="94"/>
      <c r="AD60" s="94"/>
      <c r="AE60" s="94"/>
      <c r="AF60" s="94"/>
      <c r="AG60" s="94"/>
      <c r="AH60" s="252"/>
    </row>
    <row r="61" spans="1:25" ht="22.5" customHeight="1">
      <c r="A61" s="26">
        <v>90</v>
      </c>
      <c r="B61" s="189" t="s">
        <v>198</v>
      </c>
      <c r="C61" s="199" t="s">
        <v>193</v>
      </c>
      <c r="D61" s="189" t="s">
        <v>201</v>
      </c>
      <c r="E61" s="189" t="s">
        <v>236</v>
      </c>
      <c r="F61" s="197" t="s">
        <v>392</v>
      </c>
      <c r="G61" s="197" t="s">
        <v>393</v>
      </c>
      <c r="H61" s="213"/>
      <c r="I61" s="213">
        <v>39526</v>
      </c>
      <c r="J61" s="115" t="s">
        <v>245</v>
      </c>
      <c r="K61" s="27" t="s">
        <v>42</v>
      </c>
      <c r="L61" s="115" t="s">
        <v>246</v>
      </c>
      <c r="M61" s="25" t="s">
        <v>247</v>
      </c>
      <c r="N61" s="25">
        <v>9</v>
      </c>
      <c r="O61" s="25">
        <v>9</v>
      </c>
      <c r="P61" s="25">
        <v>9</v>
      </c>
      <c r="Q61" s="25">
        <v>9</v>
      </c>
      <c r="R61" s="70">
        <v>7.5</v>
      </c>
      <c r="S61" s="70">
        <v>6.25</v>
      </c>
      <c r="T61" s="25"/>
      <c r="U61" s="70"/>
      <c r="V61" s="114">
        <f t="shared" si="0"/>
        <v>45.5</v>
      </c>
      <c r="W61" s="70"/>
      <c r="X61" s="121" t="s">
        <v>886</v>
      </c>
      <c r="Y61" s="25" t="s">
        <v>1000</v>
      </c>
    </row>
    <row r="62" spans="1:25" ht="22.5" customHeight="1">
      <c r="A62" s="70">
        <v>127</v>
      </c>
      <c r="B62" s="180">
        <v>2</v>
      </c>
      <c r="C62" s="181" t="s">
        <v>194</v>
      </c>
      <c r="D62" s="182" t="s">
        <v>208</v>
      </c>
      <c r="E62" s="189" t="s">
        <v>215</v>
      </c>
      <c r="F62" s="183" t="s">
        <v>506</v>
      </c>
      <c r="G62" s="183" t="s">
        <v>507</v>
      </c>
      <c r="H62" s="185" t="s">
        <v>508</v>
      </c>
      <c r="I62" s="184"/>
      <c r="J62" s="186" t="s">
        <v>451</v>
      </c>
      <c r="K62" s="184" t="s">
        <v>251</v>
      </c>
      <c r="L62" s="187" t="s">
        <v>452</v>
      </c>
      <c r="M62" s="184" t="s">
        <v>722</v>
      </c>
      <c r="N62" s="184">
        <v>8</v>
      </c>
      <c r="O62" s="184">
        <v>7</v>
      </c>
      <c r="P62" s="184">
        <v>7</v>
      </c>
      <c r="Q62" s="184">
        <v>7</v>
      </c>
      <c r="R62" s="188">
        <v>8.75</v>
      </c>
      <c r="S62" s="188">
        <v>5.25</v>
      </c>
      <c r="T62" s="184">
        <v>3</v>
      </c>
      <c r="U62" s="70"/>
      <c r="V62" s="114">
        <f t="shared" si="0"/>
        <v>45.5</v>
      </c>
      <c r="W62" s="70"/>
      <c r="X62" s="121" t="s">
        <v>871</v>
      </c>
      <c r="Y62" s="25" t="s">
        <v>985</v>
      </c>
    </row>
    <row r="63" spans="1:27" ht="22.5" customHeight="1">
      <c r="A63" s="70">
        <v>136</v>
      </c>
      <c r="B63" s="180">
        <v>11</v>
      </c>
      <c r="C63" s="181" t="s">
        <v>194</v>
      </c>
      <c r="D63" s="182" t="s">
        <v>209</v>
      </c>
      <c r="E63" s="181" t="s">
        <v>224</v>
      </c>
      <c r="F63" s="183" t="s">
        <v>524</v>
      </c>
      <c r="G63" s="183" t="s">
        <v>525</v>
      </c>
      <c r="H63" s="198"/>
      <c r="I63" s="198">
        <v>39658</v>
      </c>
      <c r="J63" s="186" t="s">
        <v>463</v>
      </c>
      <c r="K63" s="184" t="s">
        <v>6</v>
      </c>
      <c r="L63" s="184" t="s">
        <v>464</v>
      </c>
      <c r="M63" s="187" t="s">
        <v>725</v>
      </c>
      <c r="N63" s="184">
        <v>9</v>
      </c>
      <c r="O63" s="184">
        <v>9</v>
      </c>
      <c r="P63" s="184">
        <v>10</v>
      </c>
      <c r="Q63" s="184">
        <v>10</v>
      </c>
      <c r="R63" s="188">
        <v>7.5</v>
      </c>
      <c r="S63" s="188">
        <v>4.25</v>
      </c>
      <c r="T63" s="184">
        <v>3</v>
      </c>
      <c r="U63" s="70"/>
      <c r="V63" s="114">
        <f t="shared" si="0"/>
        <v>45.5</v>
      </c>
      <c r="W63" s="70"/>
      <c r="X63" s="121" t="s">
        <v>848</v>
      </c>
      <c r="Y63" s="25" t="s">
        <v>962</v>
      </c>
      <c r="Z63" s="7"/>
      <c r="AA63" s="7"/>
    </row>
    <row r="64" spans="1:25" ht="22.5" customHeight="1">
      <c r="A64" s="70">
        <v>138</v>
      </c>
      <c r="B64" s="180">
        <v>13</v>
      </c>
      <c r="C64" s="181" t="s">
        <v>194</v>
      </c>
      <c r="D64" s="182" t="s">
        <v>209</v>
      </c>
      <c r="E64" s="181" t="s">
        <v>226</v>
      </c>
      <c r="F64" s="183" t="s">
        <v>529</v>
      </c>
      <c r="G64" s="183" t="s">
        <v>530</v>
      </c>
      <c r="H64" s="198"/>
      <c r="I64" s="198">
        <v>39725</v>
      </c>
      <c r="J64" s="186" t="s">
        <v>463</v>
      </c>
      <c r="K64" s="184" t="s">
        <v>6</v>
      </c>
      <c r="L64" s="184" t="s">
        <v>464</v>
      </c>
      <c r="M64" s="187" t="s">
        <v>726</v>
      </c>
      <c r="N64" s="184">
        <v>9</v>
      </c>
      <c r="O64" s="184">
        <v>9</v>
      </c>
      <c r="P64" s="184">
        <v>8</v>
      </c>
      <c r="Q64" s="184">
        <v>8</v>
      </c>
      <c r="R64" s="188">
        <v>6.25</v>
      </c>
      <c r="S64" s="188">
        <v>6.5</v>
      </c>
      <c r="T64" s="184">
        <v>3</v>
      </c>
      <c r="U64" s="70"/>
      <c r="V64" s="114">
        <f t="shared" si="0"/>
        <v>45.5</v>
      </c>
      <c r="W64" s="70"/>
      <c r="X64" s="121" t="s">
        <v>904</v>
      </c>
      <c r="Y64" s="25" t="s">
        <v>1018</v>
      </c>
    </row>
    <row r="65" spans="1:25" ht="22.5" customHeight="1">
      <c r="A65" s="70">
        <v>194</v>
      </c>
      <c r="B65" s="189" t="s">
        <v>198</v>
      </c>
      <c r="C65" s="189" t="s">
        <v>195</v>
      </c>
      <c r="D65" s="189" t="s">
        <v>213</v>
      </c>
      <c r="E65" s="189" t="s">
        <v>215</v>
      </c>
      <c r="F65" s="202" t="s">
        <v>683</v>
      </c>
      <c r="G65" s="202" t="s">
        <v>684</v>
      </c>
      <c r="H65" s="204" t="s">
        <v>685</v>
      </c>
      <c r="I65" s="189"/>
      <c r="J65" s="189" t="s">
        <v>668</v>
      </c>
      <c r="K65" s="189" t="s">
        <v>6</v>
      </c>
      <c r="L65" s="189" t="s">
        <v>609</v>
      </c>
      <c r="M65" s="189" t="s">
        <v>669</v>
      </c>
      <c r="N65" s="184">
        <v>8</v>
      </c>
      <c r="O65" s="184">
        <v>7</v>
      </c>
      <c r="P65" s="184">
        <v>9</v>
      </c>
      <c r="Q65" s="184">
        <v>9</v>
      </c>
      <c r="R65" s="188">
        <v>7.25</v>
      </c>
      <c r="S65" s="188">
        <v>5.75</v>
      </c>
      <c r="T65" s="184">
        <v>3</v>
      </c>
      <c r="U65" s="70"/>
      <c r="V65" s="114">
        <f t="shared" si="0"/>
        <v>45.5</v>
      </c>
      <c r="W65" s="125"/>
      <c r="X65" s="121" t="s">
        <v>865</v>
      </c>
      <c r="Y65" s="25" t="s">
        <v>979</v>
      </c>
    </row>
    <row r="66" spans="1:25" ht="22.5" customHeight="1">
      <c r="A66" s="26">
        <v>66</v>
      </c>
      <c r="B66" s="189" t="s">
        <v>193</v>
      </c>
      <c r="C66" s="199" t="s">
        <v>193</v>
      </c>
      <c r="D66" s="189" t="s">
        <v>197</v>
      </c>
      <c r="E66" s="189" t="s">
        <v>212</v>
      </c>
      <c r="F66" s="197" t="s">
        <v>321</v>
      </c>
      <c r="G66" s="197" t="s">
        <v>322</v>
      </c>
      <c r="H66" s="25"/>
      <c r="I66" s="25" t="s">
        <v>323</v>
      </c>
      <c r="J66" s="25" t="s">
        <v>282</v>
      </c>
      <c r="K66" s="27" t="s">
        <v>42</v>
      </c>
      <c r="L66" s="25" t="s">
        <v>283</v>
      </c>
      <c r="M66" s="25" t="s">
        <v>284</v>
      </c>
      <c r="N66" s="25">
        <v>9</v>
      </c>
      <c r="O66" s="25">
        <v>9</v>
      </c>
      <c r="P66" s="25">
        <v>10</v>
      </c>
      <c r="Q66" s="25">
        <v>9</v>
      </c>
      <c r="R66" s="70">
        <v>7.5</v>
      </c>
      <c r="S66" s="70">
        <v>5.75</v>
      </c>
      <c r="T66" s="25"/>
      <c r="U66" s="70"/>
      <c r="V66" s="114">
        <f t="shared" si="0"/>
        <v>45</v>
      </c>
      <c r="W66" s="70"/>
      <c r="X66" s="121" t="s">
        <v>782</v>
      </c>
      <c r="Y66" s="25" t="s">
        <v>1085</v>
      </c>
    </row>
    <row r="67" spans="1:25" ht="22.5" customHeight="1">
      <c r="A67" s="26">
        <v>46</v>
      </c>
      <c r="B67" s="176" t="s">
        <v>192</v>
      </c>
      <c r="C67" s="176" t="s">
        <v>193</v>
      </c>
      <c r="D67" s="176" t="s">
        <v>201</v>
      </c>
      <c r="E67" s="176" t="s">
        <v>192</v>
      </c>
      <c r="F67" s="197" t="s">
        <v>244</v>
      </c>
      <c r="G67" s="197" t="s">
        <v>22</v>
      </c>
      <c r="H67" s="213">
        <v>39504</v>
      </c>
      <c r="I67" s="25"/>
      <c r="J67" s="115" t="s">
        <v>245</v>
      </c>
      <c r="K67" s="25" t="s">
        <v>6</v>
      </c>
      <c r="L67" s="115" t="s">
        <v>246</v>
      </c>
      <c r="M67" s="223" t="s">
        <v>247</v>
      </c>
      <c r="N67" s="25">
        <v>8</v>
      </c>
      <c r="O67" s="25">
        <v>9</v>
      </c>
      <c r="P67" s="25">
        <v>9</v>
      </c>
      <c r="Q67" s="25">
        <v>8</v>
      </c>
      <c r="R67" s="70">
        <v>7.25</v>
      </c>
      <c r="S67" s="70">
        <v>5.25</v>
      </c>
      <c r="T67" s="25">
        <v>3</v>
      </c>
      <c r="U67" s="70"/>
      <c r="V67" s="114">
        <f t="shared" si="0"/>
        <v>45</v>
      </c>
      <c r="W67" s="70"/>
      <c r="X67" s="121" t="s">
        <v>777</v>
      </c>
      <c r="Y67" s="25" t="s">
        <v>1080</v>
      </c>
    </row>
    <row r="68" spans="1:25" ht="22.5" customHeight="1">
      <c r="A68" s="70">
        <v>111</v>
      </c>
      <c r="B68" s="141">
        <v>9</v>
      </c>
      <c r="C68" s="189" t="s">
        <v>194</v>
      </c>
      <c r="D68" s="189" t="s">
        <v>205</v>
      </c>
      <c r="E68" s="189" t="s">
        <v>200</v>
      </c>
      <c r="F68" s="140" t="s">
        <v>470</v>
      </c>
      <c r="G68" s="140" t="s">
        <v>153</v>
      </c>
      <c r="H68" s="173" t="s">
        <v>471</v>
      </c>
      <c r="I68" s="115"/>
      <c r="J68" s="140" t="s">
        <v>459</v>
      </c>
      <c r="K68" s="115" t="s">
        <v>6</v>
      </c>
      <c r="L68" s="140" t="s">
        <v>460</v>
      </c>
      <c r="M68" s="174" t="s">
        <v>710</v>
      </c>
      <c r="N68" s="115">
        <v>9</v>
      </c>
      <c r="O68" s="115">
        <v>9</v>
      </c>
      <c r="P68" s="115">
        <v>7</v>
      </c>
      <c r="Q68" s="115">
        <v>8</v>
      </c>
      <c r="R68" s="114">
        <v>5</v>
      </c>
      <c r="S68" s="114">
        <v>7.75</v>
      </c>
      <c r="T68" s="115">
        <v>3</v>
      </c>
      <c r="U68" s="70"/>
      <c r="V68" s="124">
        <f t="shared" si="0"/>
        <v>45</v>
      </c>
      <c r="W68" s="70"/>
      <c r="X68" s="121" t="s">
        <v>737</v>
      </c>
      <c r="Y68" s="25" t="s">
        <v>1040</v>
      </c>
    </row>
    <row r="69" spans="1:25" ht="22.5" customHeight="1">
      <c r="A69" s="25">
        <v>33</v>
      </c>
      <c r="B69" s="176" t="s">
        <v>202</v>
      </c>
      <c r="C69" s="176" t="s">
        <v>192</v>
      </c>
      <c r="D69" s="176" t="s">
        <v>194</v>
      </c>
      <c r="E69" s="176" t="s">
        <v>224</v>
      </c>
      <c r="F69" s="177" t="s">
        <v>117</v>
      </c>
      <c r="G69" s="177" t="s">
        <v>118</v>
      </c>
      <c r="H69" s="211">
        <v>39793</v>
      </c>
      <c r="I69" s="211"/>
      <c r="J69" s="178" t="s">
        <v>81</v>
      </c>
      <c r="K69" s="178" t="s">
        <v>28</v>
      </c>
      <c r="L69" s="178" t="s">
        <v>84</v>
      </c>
      <c r="M69" s="178" t="s">
        <v>96</v>
      </c>
      <c r="N69" s="178">
        <v>9</v>
      </c>
      <c r="O69" s="178">
        <v>9</v>
      </c>
      <c r="P69" s="178">
        <v>9</v>
      </c>
      <c r="Q69" s="178">
        <v>9</v>
      </c>
      <c r="R69" s="114">
        <v>6.5</v>
      </c>
      <c r="S69" s="114">
        <v>5.5</v>
      </c>
      <c r="T69" s="178">
        <v>3</v>
      </c>
      <c r="U69" s="114"/>
      <c r="V69" s="114">
        <f t="shared" si="0"/>
        <v>45</v>
      </c>
      <c r="W69" s="114"/>
      <c r="X69" s="121" t="s">
        <v>866</v>
      </c>
      <c r="Y69" s="25" t="s">
        <v>980</v>
      </c>
    </row>
    <row r="70" spans="1:25" ht="22.5" customHeight="1">
      <c r="A70" s="25">
        <v>31</v>
      </c>
      <c r="B70" s="176" t="s">
        <v>200</v>
      </c>
      <c r="C70" s="176" t="s">
        <v>192</v>
      </c>
      <c r="D70" s="176" t="s">
        <v>192</v>
      </c>
      <c r="E70" s="176" t="s">
        <v>222</v>
      </c>
      <c r="F70" s="177" t="s">
        <v>38</v>
      </c>
      <c r="G70" s="177" t="s">
        <v>39</v>
      </c>
      <c r="H70" s="179" t="s">
        <v>40</v>
      </c>
      <c r="I70" s="178"/>
      <c r="J70" s="178" t="s">
        <v>41</v>
      </c>
      <c r="K70" s="192" t="s">
        <v>42</v>
      </c>
      <c r="L70" s="178" t="s">
        <v>24</v>
      </c>
      <c r="M70" s="178" t="s">
        <v>15</v>
      </c>
      <c r="N70" s="178">
        <v>9</v>
      </c>
      <c r="O70" s="178">
        <v>9</v>
      </c>
      <c r="P70" s="178">
        <v>9</v>
      </c>
      <c r="Q70" s="178">
        <v>9</v>
      </c>
      <c r="R70" s="114">
        <v>8.25</v>
      </c>
      <c r="S70" s="114">
        <v>5</v>
      </c>
      <c r="T70" s="178"/>
      <c r="U70" s="114"/>
      <c r="V70" s="124">
        <f t="shared" si="0"/>
        <v>44.5</v>
      </c>
      <c r="W70" s="114"/>
      <c r="X70" s="121" t="s">
        <v>863</v>
      </c>
      <c r="Y70" s="25" t="s">
        <v>977</v>
      </c>
    </row>
    <row r="71" spans="1:25" ht="22.5" customHeight="1">
      <c r="A71" s="25">
        <v>10</v>
      </c>
      <c r="B71" s="176" t="s">
        <v>201</v>
      </c>
      <c r="C71" s="176" t="s">
        <v>192</v>
      </c>
      <c r="D71" s="176" t="s">
        <v>193</v>
      </c>
      <c r="E71" s="176" t="s">
        <v>201</v>
      </c>
      <c r="F71" s="224" t="s">
        <v>139</v>
      </c>
      <c r="G71" s="177" t="s">
        <v>140</v>
      </c>
      <c r="H71" s="178"/>
      <c r="I71" s="225">
        <v>39454</v>
      </c>
      <c r="J71" s="226" t="s">
        <v>131</v>
      </c>
      <c r="K71" s="227" t="s">
        <v>42</v>
      </c>
      <c r="L71" s="178" t="s">
        <v>166</v>
      </c>
      <c r="M71" s="226" t="s">
        <v>141</v>
      </c>
      <c r="N71" s="178">
        <v>9</v>
      </c>
      <c r="O71" s="178">
        <v>9</v>
      </c>
      <c r="P71" s="178">
        <v>9</v>
      </c>
      <c r="Q71" s="178">
        <v>9</v>
      </c>
      <c r="R71" s="114">
        <v>7.25</v>
      </c>
      <c r="S71" s="114">
        <v>6</v>
      </c>
      <c r="T71" s="178"/>
      <c r="U71" s="114"/>
      <c r="V71" s="114">
        <f aca="true" t="shared" si="4" ref="V71:V134">(SUM(N71:Q71)/2+R71*2+S71*2+T71+U71)</f>
        <v>44.5</v>
      </c>
      <c r="W71" s="114"/>
      <c r="X71" s="121" t="s">
        <v>910</v>
      </c>
      <c r="Y71" s="25" t="s">
        <v>1024</v>
      </c>
    </row>
    <row r="72" spans="1:25" ht="22.5" customHeight="1">
      <c r="A72" s="26">
        <v>71</v>
      </c>
      <c r="B72" s="189" t="s">
        <v>198</v>
      </c>
      <c r="C72" s="199" t="s">
        <v>193</v>
      </c>
      <c r="D72" s="189" t="s">
        <v>196</v>
      </c>
      <c r="E72" s="189" t="s">
        <v>217</v>
      </c>
      <c r="F72" s="140" t="s">
        <v>339</v>
      </c>
      <c r="G72" s="140" t="s">
        <v>98</v>
      </c>
      <c r="H72" s="25"/>
      <c r="I72" s="200">
        <v>39689</v>
      </c>
      <c r="J72" s="115" t="s">
        <v>340</v>
      </c>
      <c r="K72" s="115" t="s">
        <v>341</v>
      </c>
      <c r="L72" s="115" t="s">
        <v>277</v>
      </c>
      <c r="M72" s="115" t="s">
        <v>342</v>
      </c>
      <c r="N72" s="115">
        <v>9</v>
      </c>
      <c r="O72" s="115">
        <v>9</v>
      </c>
      <c r="P72" s="115">
        <v>9</v>
      </c>
      <c r="Q72" s="115">
        <v>8</v>
      </c>
      <c r="R72" s="70">
        <v>7</v>
      </c>
      <c r="S72" s="70">
        <v>5</v>
      </c>
      <c r="T72" s="115">
        <v>3</v>
      </c>
      <c r="U72" s="70"/>
      <c r="V72" s="114">
        <f t="shared" si="4"/>
        <v>44.5</v>
      </c>
      <c r="W72" s="70"/>
      <c r="X72" s="122" t="s">
        <v>861</v>
      </c>
      <c r="Y72" s="27" t="s">
        <v>975</v>
      </c>
    </row>
    <row r="73" spans="1:27" s="132" customFormat="1" ht="22.5" customHeight="1">
      <c r="A73" s="26">
        <v>80</v>
      </c>
      <c r="B73" s="189" t="s">
        <v>207</v>
      </c>
      <c r="C73" s="199" t="s">
        <v>193</v>
      </c>
      <c r="D73" s="189" t="s">
        <v>200</v>
      </c>
      <c r="E73" s="189" t="s">
        <v>226</v>
      </c>
      <c r="F73" s="197" t="s">
        <v>366</v>
      </c>
      <c r="G73" s="197" t="s">
        <v>367</v>
      </c>
      <c r="H73" s="25"/>
      <c r="I73" s="213" t="s">
        <v>368</v>
      </c>
      <c r="J73" s="115" t="s">
        <v>263</v>
      </c>
      <c r="K73" s="25" t="s">
        <v>14</v>
      </c>
      <c r="L73" s="25" t="s">
        <v>265</v>
      </c>
      <c r="M73" s="25" t="s">
        <v>266</v>
      </c>
      <c r="N73" s="25">
        <v>9</v>
      </c>
      <c r="O73" s="25">
        <v>9</v>
      </c>
      <c r="P73" s="25">
        <v>8</v>
      </c>
      <c r="Q73" s="25">
        <v>9</v>
      </c>
      <c r="R73" s="70">
        <v>5</v>
      </c>
      <c r="S73" s="70">
        <v>7</v>
      </c>
      <c r="T73" s="25">
        <v>3</v>
      </c>
      <c r="U73" s="70"/>
      <c r="V73" s="114">
        <f t="shared" si="4"/>
        <v>44.5</v>
      </c>
      <c r="W73" s="70"/>
      <c r="X73" s="121" t="s">
        <v>836</v>
      </c>
      <c r="Y73" s="25" t="s">
        <v>950</v>
      </c>
      <c r="Z73" s="4"/>
      <c r="AA73" s="4"/>
    </row>
    <row r="74" spans="1:25" ht="22.5" customHeight="1">
      <c r="A74" s="70">
        <v>120</v>
      </c>
      <c r="B74" s="141">
        <v>18</v>
      </c>
      <c r="C74" s="189" t="s">
        <v>194</v>
      </c>
      <c r="D74" s="189" t="s">
        <v>204</v>
      </c>
      <c r="E74" s="189" t="s">
        <v>209</v>
      </c>
      <c r="F74" s="140" t="s">
        <v>489</v>
      </c>
      <c r="G74" s="140" t="s">
        <v>304</v>
      </c>
      <c r="H74" s="228">
        <v>39705</v>
      </c>
      <c r="I74" s="115"/>
      <c r="J74" s="140" t="s">
        <v>443</v>
      </c>
      <c r="K74" s="115" t="s">
        <v>6</v>
      </c>
      <c r="L74" s="140" t="s">
        <v>444</v>
      </c>
      <c r="M74" s="214" t="s">
        <v>714</v>
      </c>
      <c r="N74" s="25">
        <v>10</v>
      </c>
      <c r="O74" s="25">
        <v>10</v>
      </c>
      <c r="P74" s="25">
        <v>9</v>
      </c>
      <c r="Q74" s="25">
        <v>9</v>
      </c>
      <c r="R74" s="70">
        <v>5.25</v>
      </c>
      <c r="S74" s="70">
        <v>7.5</v>
      </c>
      <c r="T74" s="25"/>
      <c r="U74" s="70"/>
      <c r="V74" s="114">
        <f t="shared" si="4"/>
        <v>44.5</v>
      </c>
      <c r="W74" s="70"/>
      <c r="X74" s="122" t="s">
        <v>906</v>
      </c>
      <c r="Y74" s="27" t="s">
        <v>1020</v>
      </c>
    </row>
    <row r="75" spans="1:25" ht="22.5" customHeight="1">
      <c r="A75" s="129">
        <v>178</v>
      </c>
      <c r="B75" s="229" t="s">
        <v>199</v>
      </c>
      <c r="C75" s="229" t="s">
        <v>195</v>
      </c>
      <c r="D75" s="229" t="s">
        <v>213</v>
      </c>
      <c r="E75" s="229" t="s">
        <v>199</v>
      </c>
      <c r="F75" s="230" t="s">
        <v>636</v>
      </c>
      <c r="G75" s="230" t="s">
        <v>316</v>
      </c>
      <c r="H75" s="219">
        <v>39661</v>
      </c>
      <c r="I75" s="231"/>
      <c r="J75" s="232" t="s">
        <v>628</v>
      </c>
      <c r="K75" s="233" t="s">
        <v>6</v>
      </c>
      <c r="L75" s="233" t="s">
        <v>609</v>
      </c>
      <c r="M75" s="233" t="s">
        <v>637</v>
      </c>
      <c r="N75" s="233">
        <v>10</v>
      </c>
      <c r="O75" s="233">
        <v>8</v>
      </c>
      <c r="P75" s="233">
        <v>9</v>
      </c>
      <c r="Q75" s="233">
        <v>7</v>
      </c>
      <c r="R75" s="124">
        <v>7</v>
      </c>
      <c r="S75" s="124">
        <v>5.25</v>
      </c>
      <c r="T75" s="233">
        <v>3</v>
      </c>
      <c r="U75" s="124"/>
      <c r="V75" s="124">
        <f t="shared" si="4"/>
        <v>44.5</v>
      </c>
      <c r="W75" s="124"/>
      <c r="X75" s="121" t="s">
        <v>859</v>
      </c>
      <c r="Y75" s="25" t="s">
        <v>973</v>
      </c>
    </row>
    <row r="76" spans="1:27" ht="22.5" customHeight="1">
      <c r="A76" s="25">
        <v>41</v>
      </c>
      <c r="B76" s="176" t="s">
        <v>210</v>
      </c>
      <c r="C76" s="176" t="s">
        <v>192</v>
      </c>
      <c r="D76" s="176" t="s">
        <v>193</v>
      </c>
      <c r="E76" s="176" t="s">
        <v>232</v>
      </c>
      <c r="F76" s="224" t="s">
        <v>136</v>
      </c>
      <c r="G76" s="177" t="s">
        <v>137</v>
      </c>
      <c r="H76" s="211"/>
      <c r="I76" s="225" t="s">
        <v>138</v>
      </c>
      <c r="J76" s="226" t="s">
        <v>122</v>
      </c>
      <c r="K76" s="227" t="s">
        <v>42</v>
      </c>
      <c r="L76" s="178" t="s">
        <v>166</v>
      </c>
      <c r="M76" s="226" t="s">
        <v>188</v>
      </c>
      <c r="N76" s="178">
        <v>10</v>
      </c>
      <c r="O76" s="178">
        <v>10</v>
      </c>
      <c r="P76" s="178">
        <v>8</v>
      </c>
      <c r="Q76" s="178">
        <v>9</v>
      </c>
      <c r="R76" s="114">
        <v>6.75</v>
      </c>
      <c r="S76" s="114">
        <v>6</v>
      </c>
      <c r="T76" s="178"/>
      <c r="U76" s="114"/>
      <c r="V76" s="114">
        <f t="shared" si="4"/>
        <v>44</v>
      </c>
      <c r="W76" s="114"/>
      <c r="X76" s="121" t="s">
        <v>787</v>
      </c>
      <c r="Y76" s="25" t="s">
        <v>1090</v>
      </c>
      <c r="AA76" s="133"/>
    </row>
    <row r="77" spans="1:25" ht="22.5" customHeight="1">
      <c r="A77" s="25">
        <v>13</v>
      </c>
      <c r="B77" s="176" t="s">
        <v>204</v>
      </c>
      <c r="C77" s="176" t="s">
        <v>192</v>
      </c>
      <c r="D77" s="176" t="s">
        <v>194</v>
      </c>
      <c r="E77" s="176" t="s">
        <v>204</v>
      </c>
      <c r="F77" s="177" t="s">
        <v>89</v>
      </c>
      <c r="G77" s="177" t="s">
        <v>90</v>
      </c>
      <c r="H77" s="178" t="s">
        <v>91</v>
      </c>
      <c r="I77" s="178"/>
      <c r="J77" s="178" t="s">
        <v>81</v>
      </c>
      <c r="K77" s="178" t="s">
        <v>6</v>
      </c>
      <c r="L77" s="178" t="s">
        <v>84</v>
      </c>
      <c r="M77" s="178" t="s">
        <v>82</v>
      </c>
      <c r="N77" s="178">
        <v>9</v>
      </c>
      <c r="O77" s="178">
        <v>7</v>
      </c>
      <c r="P77" s="178">
        <v>9</v>
      </c>
      <c r="Q77" s="178">
        <v>7</v>
      </c>
      <c r="R77" s="114">
        <v>6.25</v>
      </c>
      <c r="S77" s="114">
        <v>6.25</v>
      </c>
      <c r="T77" s="178">
        <v>3</v>
      </c>
      <c r="U77" s="114"/>
      <c r="V77" s="114">
        <f t="shared" si="4"/>
        <v>44</v>
      </c>
      <c r="W77" s="114"/>
      <c r="X77" s="121" t="s">
        <v>756</v>
      </c>
      <c r="Y77" s="25" t="s">
        <v>1059</v>
      </c>
    </row>
    <row r="78" spans="1:25" ht="22.5" customHeight="1">
      <c r="A78" s="26">
        <v>84</v>
      </c>
      <c r="B78" s="189" t="s">
        <v>192</v>
      </c>
      <c r="C78" s="199" t="s">
        <v>193</v>
      </c>
      <c r="D78" s="189" t="s">
        <v>200</v>
      </c>
      <c r="E78" s="189" t="s">
        <v>230</v>
      </c>
      <c r="F78" s="197" t="s">
        <v>377</v>
      </c>
      <c r="G78" s="197" t="s">
        <v>378</v>
      </c>
      <c r="H78" s="213" t="s">
        <v>320</v>
      </c>
      <c r="I78" s="25"/>
      <c r="J78" s="115" t="s">
        <v>263</v>
      </c>
      <c r="K78" s="25" t="s">
        <v>264</v>
      </c>
      <c r="L78" s="25" t="s">
        <v>265</v>
      </c>
      <c r="M78" s="25" t="s">
        <v>266</v>
      </c>
      <c r="N78" s="25">
        <v>9</v>
      </c>
      <c r="O78" s="25">
        <v>9</v>
      </c>
      <c r="P78" s="25">
        <v>9</v>
      </c>
      <c r="Q78" s="25">
        <v>9</v>
      </c>
      <c r="R78" s="70">
        <v>6</v>
      </c>
      <c r="S78" s="70">
        <v>5.5</v>
      </c>
      <c r="T78" s="25">
        <v>3</v>
      </c>
      <c r="U78" s="70"/>
      <c r="V78" s="114">
        <f t="shared" si="4"/>
        <v>44</v>
      </c>
      <c r="W78" s="70"/>
      <c r="X78" s="121" t="s">
        <v>766</v>
      </c>
      <c r="Y78" s="25" t="s">
        <v>1069</v>
      </c>
    </row>
    <row r="79" spans="1:25" ht="22.5" customHeight="1">
      <c r="A79" s="26">
        <v>89</v>
      </c>
      <c r="B79" s="189" t="s">
        <v>197</v>
      </c>
      <c r="C79" s="199" t="s">
        <v>193</v>
      </c>
      <c r="D79" s="189" t="s">
        <v>202</v>
      </c>
      <c r="E79" s="189" t="s">
        <v>235</v>
      </c>
      <c r="F79" s="140" t="s">
        <v>388</v>
      </c>
      <c r="G79" s="140" t="s">
        <v>389</v>
      </c>
      <c r="H79" s="201"/>
      <c r="I79" s="194" t="s">
        <v>390</v>
      </c>
      <c r="J79" s="115" t="s">
        <v>250</v>
      </c>
      <c r="K79" s="115" t="s">
        <v>49</v>
      </c>
      <c r="L79" s="115" t="s">
        <v>252</v>
      </c>
      <c r="M79" s="115" t="s">
        <v>391</v>
      </c>
      <c r="N79" s="115">
        <v>9</v>
      </c>
      <c r="O79" s="115">
        <v>8</v>
      </c>
      <c r="P79" s="115">
        <v>9</v>
      </c>
      <c r="Q79" s="115">
        <v>9</v>
      </c>
      <c r="R79" s="114">
        <v>7.5</v>
      </c>
      <c r="S79" s="114">
        <v>5.75</v>
      </c>
      <c r="T79" s="115"/>
      <c r="U79" s="114"/>
      <c r="V79" s="114">
        <f t="shared" si="4"/>
        <v>44</v>
      </c>
      <c r="W79" s="114"/>
      <c r="X79" s="121" t="s">
        <v>903</v>
      </c>
      <c r="Y79" s="25" t="s">
        <v>1017</v>
      </c>
    </row>
    <row r="80" spans="1:25" ht="22.5" customHeight="1">
      <c r="A80" s="70">
        <v>105</v>
      </c>
      <c r="B80" s="141">
        <v>3</v>
      </c>
      <c r="C80" s="189" t="s">
        <v>194</v>
      </c>
      <c r="D80" s="190" t="s">
        <v>208</v>
      </c>
      <c r="E80" s="189" t="s">
        <v>194</v>
      </c>
      <c r="F80" s="191" t="s">
        <v>449</v>
      </c>
      <c r="G80" s="191" t="s">
        <v>450</v>
      </c>
      <c r="H80" s="193">
        <v>39508</v>
      </c>
      <c r="I80" s="187"/>
      <c r="J80" s="191" t="s">
        <v>451</v>
      </c>
      <c r="K80" s="187" t="s">
        <v>251</v>
      </c>
      <c r="L80" s="191" t="s">
        <v>452</v>
      </c>
      <c r="M80" s="186" t="s">
        <v>708</v>
      </c>
      <c r="N80" s="184">
        <v>8</v>
      </c>
      <c r="O80" s="184">
        <v>7</v>
      </c>
      <c r="P80" s="184">
        <v>9</v>
      </c>
      <c r="Q80" s="184">
        <v>8</v>
      </c>
      <c r="R80" s="188">
        <v>6.5</v>
      </c>
      <c r="S80" s="188">
        <v>6</v>
      </c>
      <c r="T80" s="184">
        <v>3</v>
      </c>
      <c r="U80" s="70"/>
      <c r="V80" s="114">
        <f t="shared" si="4"/>
        <v>44</v>
      </c>
      <c r="W80" s="70"/>
      <c r="X80" s="121" t="s">
        <v>808</v>
      </c>
      <c r="Y80" s="25" t="s">
        <v>1111</v>
      </c>
    </row>
    <row r="81" spans="1:25" ht="22.5" customHeight="1">
      <c r="A81" s="70">
        <v>124</v>
      </c>
      <c r="B81" s="141">
        <v>22</v>
      </c>
      <c r="C81" s="189" t="s">
        <v>194</v>
      </c>
      <c r="D81" s="190" t="s">
        <v>215</v>
      </c>
      <c r="E81" s="189" t="s">
        <v>497</v>
      </c>
      <c r="F81" s="191" t="s">
        <v>484</v>
      </c>
      <c r="G81" s="191" t="s">
        <v>314</v>
      </c>
      <c r="H81" s="187"/>
      <c r="I81" s="187" t="s">
        <v>125</v>
      </c>
      <c r="J81" s="191" t="s">
        <v>498</v>
      </c>
      <c r="K81" s="187" t="s">
        <v>6</v>
      </c>
      <c r="L81" s="191" t="s">
        <v>499</v>
      </c>
      <c r="M81" s="234" t="s">
        <v>1150</v>
      </c>
      <c r="N81" s="26">
        <v>9</v>
      </c>
      <c r="O81" s="26">
        <v>7</v>
      </c>
      <c r="P81" s="26">
        <v>8</v>
      </c>
      <c r="Q81" s="26">
        <v>8</v>
      </c>
      <c r="R81" s="26">
        <v>8</v>
      </c>
      <c r="S81" s="26">
        <v>6</v>
      </c>
      <c r="T81" s="26"/>
      <c r="U81" s="70"/>
      <c r="V81" s="114">
        <f t="shared" si="4"/>
        <v>44</v>
      </c>
      <c r="W81" s="70"/>
      <c r="X81" s="121" t="s">
        <v>811</v>
      </c>
      <c r="Y81" s="25" t="s">
        <v>1114</v>
      </c>
    </row>
    <row r="82" spans="1:25" ht="22.5" customHeight="1">
      <c r="A82" s="70">
        <v>188</v>
      </c>
      <c r="B82" s="189" t="s">
        <v>192</v>
      </c>
      <c r="C82" s="189" t="s">
        <v>195</v>
      </c>
      <c r="D82" s="189" t="s">
        <v>213</v>
      </c>
      <c r="E82" s="189" t="s">
        <v>209</v>
      </c>
      <c r="F82" s="202" t="s">
        <v>666</v>
      </c>
      <c r="G82" s="202" t="s">
        <v>98</v>
      </c>
      <c r="H82" s="189"/>
      <c r="I82" s="204" t="s">
        <v>667</v>
      </c>
      <c r="J82" s="189" t="s">
        <v>668</v>
      </c>
      <c r="K82" s="189" t="s">
        <v>6</v>
      </c>
      <c r="L82" s="189" t="s">
        <v>609</v>
      </c>
      <c r="M82" s="176" t="s">
        <v>669</v>
      </c>
      <c r="N82" s="26">
        <v>10</v>
      </c>
      <c r="O82" s="26">
        <v>9</v>
      </c>
      <c r="P82" s="26">
        <v>9</v>
      </c>
      <c r="Q82" s="26">
        <v>9</v>
      </c>
      <c r="R82" s="26">
        <v>5.25</v>
      </c>
      <c r="S82" s="26">
        <v>6</v>
      </c>
      <c r="T82" s="26">
        <v>3</v>
      </c>
      <c r="U82" s="70"/>
      <c r="V82" s="114">
        <f t="shared" si="4"/>
        <v>44</v>
      </c>
      <c r="W82" s="125"/>
      <c r="X82" s="121" t="s">
        <v>744</v>
      </c>
      <c r="Y82" s="25" t="s">
        <v>1047</v>
      </c>
    </row>
    <row r="83" spans="1:27" ht="22.5" customHeight="1">
      <c r="A83" s="70">
        <v>126</v>
      </c>
      <c r="B83" s="309">
        <v>1</v>
      </c>
      <c r="C83" s="181" t="s">
        <v>194</v>
      </c>
      <c r="D83" s="182" t="s">
        <v>207</v>
      </c>
      <c r="E83" s="181" t="s">
        <v>214</v>
      </c>
      <c r="F83" s="183" t="s">
        <v>503</v>
      </c>
      <c r="G83" s="183" t="s">
        <v>93</v>
      </c>
      <c r="H83" s="184" t="s">
        <v>504</v>
      </c>
      <c r="I83" s="184"/>
      <c r="J83" s="186" t="s">
        <v>451</v>
      </c>
      <c r="K83" s="184" t="s">
        <v>251</v>
      </c>
      <c r="L83" s="187" t="s">
        <v>505</v>
      </c>
      <c r="M83" s="184" t="s">
        <v>721</v>
      </c>
      <c r="N83" s="184">
        <v>8</v>
      </c>
      <c r="O83" s="184">
        <v>8</v>
      </c>
      <c r="P83" s="184">
        <v>8</v>
      </c>
      <c r="Q83" s="184">
        <v>7</v>
      </c>
      <c r="R83" s="188">
        <v>7</v>
      </c>
      <c r="S83" s="188">
        <v>7</v>
      </c>
      <c r="T83" s="184"/>
      <c r="U83" s="70"/>
      <c r="V83" s="114">
        <f t="shared" si="4"/>
        <v>43.5</v>
      </c>
      <c r="W83" s="70"/>
      <c r="X83" s="121" t="s">
        <v>776</v>
      </c>
      <c r="Y83" s="25" t="s">
        <v>1079</v>
      </c>
      <c r="AA83" s="133"/>
    </row>
    <row r="84" spans="1:27" ht="22.5" customHeight="1">
      <c r="A84" s="25">
        <v>4</v>
      </c>
      <c r="B84" s="176" t="s">
        <v>195</v>
      </c>
      <c r="C84" s="176" t="s">
        <v>192</v>
      </c>
      <c r="D84" s="217" t="s">
        <v>193</v>
      </c>
      <c r="E84" s="176" t="s">
        <v>195</v>
      </c>
      <c r="F84" s="224" t="s">
        <v>119</v>
      </c>
      <c r="G84" s="177" t="s">
        <v>120</v>
      </c>
      <c r="H84" s="179"/>
      <c r="I84" s="225" t="s">
        <v>121</v>
      </c>
      <c r="J84" s="226" t="s">
        <v>122</v>
      </c>
      <c r="K84" s="226" t="s">
        <v>178</v>
      </c>
      <c r="L84" s="178" t="s">
        <v>166</v>
      </c>
      <c r="M84" s="235" t="s">
        <v>123</v>
      </c>
      <c r="N84" s="178">
        <v>10</v>
      </c>
      <c r="O84" s="178">
        <v>10</v>
      </c>
      <c r="P84" s="178">
        <v>10</v>
      </c>
      <c r="Q84" s="178">
        <v>10</v>
      </c>
      <c r="R84" s="127">
        <v>4</v>
      </c>
      <c r="S84" s="127">
        <v>7.75</v>
      </c>
      <c r="T84" s="218"/>
      <c r="U84" s="114"/>
      <c r="V84" s="114">
        <f t="shared" si="4"/>
        <v>43.5</v>
      </c>
      <c r="W84" s="127"/>
      <c r="X84" s="130" t="s">
        <v>892</v>
      </c>
      <c r="Y84" s="131" t="s">
        <v>1006</v>
      </c>
      <c r="Z84" s="132"/>
      <c r="AA84" s="132"/>
    </row>
    <row r="85" spans="1:25" ht="22.5" customHeight="1">
      <c r="A85" s="25">
        <v>25</v>
      </c>
      <c r="B85" s="176" t="s">
        <v>194</v>
      </c>
      <c r="C85" s="176" t="s">
        <v>192</v>
      </c>
      <c r="D85" s="176" t="s">
        <v>194</v>
      </c>
      <c r="E85" s="176" t="s">
        <v>216</v>
      </c>
      <c r="F85" s="177" t="s">
        <v>107</v>
      </c>
      <c r="G85" s="177" t="s">
        <v>30</v>
      </c>
      <c r="H85" s="178"/>
      <c r="I85" s="178" t="s">
        <v>108</v>
      </c>
      <c r="J85" s="178" t="s">
        <v>81</v>
      </c>
      <c r="K85" s="178" t="s">
        <v>14</v>
      </c>
      <c r="L85" s="178" t="s">
        <v>84</v>
      </c>
      <c r="M85" s="178" t="s">
        <v>82</v>
      </c>
      <c r="N85" s="178">
        <v>6</v>
      </c>
      <c r="O85" s="178">
        <v>9</v>
      </c>
      <c r="P85" s="178">
        <v>9</v>
      </c>
      <c r="Q85" s="178">
        <v>9</v>
      </c>
      <c r="R85" s="114">
        <v>5.25</v>
      </c>
      <c r="S85" s="114">
        <v>6.75</v>
      </c>
      <c r="T85" s="178">
        <v>3</v>
      </c>
      <c r="U85" s="114"/>
      <c r="V85" s="114">
        <f t="shared" si="4"/>
        <v>43.5</v>
      </c>
      <c r="W85" s="114"/>
      <c r="X85" s="121" t="s">
        <v>935</v>
      </c>
      <c r="Y85" s="25" t="s">
        <v>1139</v>
      </c>
    </row>
    <row r="86" spans="1:25" ht="22.5" customHeight="1">
      <c r="A86" s="26">
        <v>77</v>
      </c>
      <c r="B86" s="189" t="s">
        <v>204</v>
      </c>
      <c r="C86" s="199" t="s">
        <v>193</v>
      </c>
      <c r="D86" s="189" t="s">
        <v>197</v>
      </c>
      <c r="E86" s="189" t="s">
        <v>223</v>
      </c>
      <c r="F86" s="197" t="s">
        <v>357</v>
      </c>
      <c r="G86" s="197" t="s">
        <v>358</v>
      </c>
      <c r="H86" s="25"/>
      <c r="I86" s="236">
        <v>39480</v>
      </c>
      <c r="J86" s="25" t="s">
        <v>282</v>
      </c>
      <c r="K86" s="25" t="s">
        <v>28</v>
      </c>
      <c r="L86" s="25" t="s">
        <v>283</v>
      </c>
      <c r="M86" s="25" t="s">
        <v>338</v>
      </c>
      <c r="N86" s="25">
        <v>9</v>
      </c>
      <c r="O86" s="25">
        <v>9</v>
      </c>
      <c r="P86" s="25">
        <v>10</v>
      </c>
      <c r="Q86" s="25">
        <v>9</v>
      </c>
      <c r="R86" s="70">
        <v>4.25</v>
      </c>
      <c r="S86" s="70">
        <v>6.75</v>
      </c>
      <c r="T86" s="25">
        <v>3</v>
      </c>
      <c r="U86" s="70"/>
      <c r="V86" s="114">
        <f t="shared" si="4"/>
        <v>43.5</v>
      </c>
      <c r="W86" s="70"/>
      <c r="X86" s="121" t="s">
        <v>791</v>
      </c>
      <c r="Y86" s="25" t="s">
        <v>1094</v>
      </c>
    </row>
    <row r="87" spans="1:25" ht="22.5" customHeight="1">
      <c r="A87" s="26">
        <v>94</v>
      </c>
      <c r="B87" s="189" t="s">
        <v>202</v>
      </c>
      <c r="C87" s="199" t="s">
        <v>193</v>
      </c>
      <c r="D87" s="189" t="s">
        <v>199</v>
      </c>
      <c r="E87" s="189" t="s">
        <v>403</v>
      </c>
      <c r="F87" s="140" t="s">
        <v>404</v>
      </c>
      <c r="G87" s="140" t="s">
        <v>399</v>
      </c>
      <c r="H87" s="115"/>
      <c r="I87" s="200">
        <v>39479</v>
      </c>
      <c r="J87" s="115" t="s">
        <v>405</v>
      </c>
      <c r="K87" s="115" t="s">
        <v>14</v>
      </c>
      <c r="L87" s="115" t="s">
        <v>406</v>
      </c>
      <c r="M87" s="115" t="s">
        <v>407</v>
      </c>
      <c r="N87" s="115">
        <v>7</v>
      </c>
      <c r="O87" s="115">
        <v>7</v>
      </c>
      <c r="P87" s="115">
        <v>9</v>
      </c>
      <c r="Q87" s="115">
        <v>8</v>
      </c>
      <c r="R87" s="114">
        <v>8.5</v>
      </c>
      <c r="S87" s="114">
        <v>4</v>
      </c>
      <c r="T87" s="115">
        <v>3</v>
      </c>
      <c r="U87" s="114"/>
      <c r="V87" s="114">
        <f t="shared" si="4"/>
        <v>43.5</v>
      </c>
      <c r="W87" s="114"/>
      <c r="X87" s="121" t="s">
        <v>896</v>
      </c>
      <c r="Y87" s="25" t="s">
        <v>1010</v>
      </c>
    </row>
    <row r="88" spans="1:25" ht="22.5" customHeight="1">
      <c r="A88" s="26">
        <v>62</v>
      </c>
      <c r="B88" s="189" t="s">
        <v>208</v>
      </c>
      <c r="C88" s="199" t="s">
        <v>193</v>
      </c>
      <c r="D88" s="189" t="s">
        <v>200</v>
      </c>
      <c r="E88" s="189" t="s">
        <v>208</v>
      </c>
      <c r="F88" s="197" t="s">
        <v>311</v>
      </c>
      <c r="G88" s="197" t="s">
        <v>90</v>
      </c>
      <c r="H88" s="213" t="s">
        <v>312</v>
      </c>
      <c r="I88" s="25"/>
      <c r="J88" s="115" t="s">
        <v>263</v>
      </c>
      <c r="K88" s="25" t="s">
        <v>14</v>
      </c>
      <c r="L88" s="25" t="s">
        <v>265</v>
      </c>
      <c r="M88" s="25" t="s">
        <v>266</v>
      </c>
      <c r="N88" s="25">
        <v>9</v>
      </c>
      <c r="O88" s="25">
        <v>7</v>
      </c>
      <c r="P88" s="25">
        <v>7</v>
      </c>
      <c r="Q88" s="25">
        <v>8</v>
      </c>
      <c r="R88" s="70">
        <v>7.75</v>
      </c>
      <c r="S88" s="70">
        <v>4.75</v>
      </c>
      <c r="T88" s="25">
        <v>3</v>
      </c>
      <c r="U88" s="70"/>
      <c r="V88" s="114">
        <f t="shared" si="4"/>
        <v>43.5</v>
      </c>
      <c r="W88" s="70"/>
      <c r="X88" s="121" t="s">
        <v>888</v>
      </c>
      <c r="Y88" s="25" t="s">
        <v>1002</v>
      </c>
    </row>
    <row r="89" spans="1:25" ht="22.5" customHeight="1">
      <c r="A89" s="26">
        <v>78</v>
      </c>
      <c r="B89" s="189" t="s">
        <v>205</v>
      </c>
      <c r="C89" s="199" t="s">
        <v>193</v>
      </c>
      <c r="D89" s="189" t="s">
        <v>201</v>
      </c>
      <c r="E89" s="189" t="s">
        <v>224</v>
      </c>
      <c r="F89" s="197" t="s">
        <v>359</v>
      </c>
      <c r="G89" s="197" t="s">
        <v>360</v>
      </c>
      <c r="H89" s="25"/>
      <c r="I89" s="237" t="s">
        <v>361</v>
      </c>
      <c r="J89" s="115" t="s">
        <v>245</v>
      </c>
      <c r="K89" s="25" t="s">
        <v>28</v>
      </c>
      <c r="L89" s="115" t="s">
        <v>246</v>
      </c>
      <c r="M89" s="25" t="s">
        <v>299</v>
      </c>
      <c r="N89" s="25">
        <v>10</v>
      </c>
      <c r="O89" s="25">
        <v>9</v>
      </c>
      <c r="P89" s="25">
        <v>9</v>
      </c>
      <c r="Q89" s="25">
        <v>9</v>
      </c>
      <c r="R89" s="70">
        <v>5</v>
      </c>
      <c r="S89" s="70">
        <v>6</v>
      </c>
      <c r="T89" s="25">
        <v>3</v>
      </c>
      <c r="U89" s="70"/>
      <c r="V89" s="114">
        <f t="shared" si="4"/>
        <v>43.5</v>
      </c>
      <c r="W89" s="70"/>
      <c r="X89" s="121" t="s">
        <v>765</v>
      </c>
      <c r="Y89" s="25" t="s">
        <v>1068</v>
      </c>
    </row>
    <row r="90" spans="1:25" ht="22.5" customHeight="1">
      <c r="A90" s="70">
        <v>202</v>
      </c>
      <c r="B90" s="189" t="s">
        <v>206</v>
      </c>
      <c r="C90" s="189" t="s">
        <v>195</v>
      </c>
      <c r="D90" s="189" t="s">
        <v>213</v>
      </c>
      <c r="E90" s="189" t="s">
        <v>223</v>
      </c>
      <c r="F90" s="202" t="s">
        <v>699</v>
      </c>
      <c r="G90" s="202" t="s">
        <v>587</v>
      </c>
      <c r="H90" s="189">
        <v>39580</v>
      </c>
      <c r="I90" s="204"/>
      <c r="J90" s="189" t="s">
        <v>700</v>
      </c>
      <c r="K90" s="189" t="s">
        <v>6</v>
      </c>
      <c r="L90" s="189" t="s">
        <v>609</v>
      </c>
      <c r="M90" s="189" t="s">
        <v>701</v>
      </c>
      <c r="N90" s="115">
        <v>8</v>
      </c>
      <c r="O90" s="115">
        <v>7</v>
      </c>
      <c r="P90" s="115">
        <v>9</v>
      </c>
      <c r="Q90" s="115">
        <v>8</v>
      </c>
      <c r="R90" s="114">
        <v>8</v>
      </c>
      <c r="S90" s="114">
        <v>4.25</v>
      </c>
      <c r="T90" s="115">
        <v>3</v>
      </c>
      <c r="U90" s="114"/>
      <c r="V90" s="114">
        <f t="shared" si="4"/>
        <v>43.5</v>
      </c>
      <c r="W90" s="125"/>
      <c r="X90" s="121" t="s">
        <v>905</v>
      </c>
      <c r="Y90" s="25" t="s">
        <v>1019</v>
      </c>
    </row>
    <row r="91" spans="1:27" ht="22.5" customHeight="1">
      <c r="A91" s="26">
        <v>86</v>
      </c>
      <c r="B91" s="189" t="s">
        <v>194</v>
      </c>
      <c r="C91" s="199" t="s">
        <v>193</v>
      </c>
      <c r="D91" s="189" t="s">
        <v>198</v>
      </c>
      <c r="E91" s="189" t="s">
        <v>232</v>
      </c>
      <c r="F91" s="140" t="s">
        <v>381</v>
      </c>
      <c r="G91" s="140" t="s">
        <v>382</v>
      </c>
      <c r="H91" s="200">
        <v>39606</v>
      </c>
      <c r="I91" s="115"/>
      <c r="J91" s="115" t="s">
        <v>291</v>
      </c>
      <c r="K91" s="115" t="s">
        <v>28</v>
      </c>
      <c r="L91" s="115" t="s">
        <v>292</v>
      </c>
      <c r="M91" s="115" t="s">
        <v>383</v>
      </c>
      <c r="N91" s="115">
        <v>9</v>
      </c>
      <c r="O91" s="115">
        <v>9</v>
      </c>
      <c r="P91" s="115">
        <v>9</v>
      </c>
      <c r="Q91" s="115">
        <v>8</v>
      </c>
      <c r="R91" s="114">
        <v>6.5</v>
      </c>
      <c r="S91" s="114">
        <v>4.75</v>
      </c>
      <c r="T91" s="115">
        <v>3</v>
      </c>
      <c r="U91" s="114"/>
      <c r="V91" s="114">
        <f t="shared" si="4"/>
        <v>43</v>
      </c>
      <c r="W91" s="124"/>
      <c r="X91" s="121" t="s">
        <v>879</v>
      </c>
      <c r="Y91" s="25" t="s">
        <v>993</v>
      </c>
      <c r="Z91" s="88"/>
      <c r="AA91" s="250"/>
    </row>
    <row r="92" spans="1:25" ht="22.5" customHeight="1">
      <c r="A92" s="26">
        <v>64</v>
      </c>
      <c r="B92" s="189" t="s">
        <v>210</v>
      </c>
      <c r="C92" s="199" t="s">
        <v>193</v>
      </c>
      <c r="D92" s="189" t="s">
        <v>203</v>
      </c>
      <c r="E92" s="189" t="s">
        <v>210</v>
      </c>
      <c r="F92" s="197" t="s">
        <v>315</v>
      </c>
      <c r="G92" s="197" t="s">
        <v>316</v>
      </c>
      <c r="H92" s="237" t="s">
        <v>317</v>
      </c>
      <c r="I92" s="25"/>
      <c r="J92" s="115" t="s">
        <v>257</v>
      </c>
      <c r="K92" s="25" t="s">
        <v>251</v>
      </c>
      <c r="L92" s="115" t="s">
        <v>258</v>
      </c>
      <c r="M92" s="25" t="s">
        <v>273</v>
      </c>
      <c r="N92" s="25">
        <v>10</v>
      </c>
      <c r="O92" s="25">
        <v>8</v>
      </c>
      <c r="P92" s="25">
        <v>9</v>
      </c>
      <c r="Q92" s="25">
        <v>8</v>
      </c>
      <c r="R92" s="70">
        <v>5.5</v>
      </c>
      <c r="S92" s="70">
        <v>7.25</v>
      </c>
      <c r="T92" s="25"/>
      <c r="U92" s="70"/>
      <c r="V92" s="114">
        <f t="shared" si="4"/>
        <v>43</v>
      </c>
      <c r="W92" s="70"/>
      <c r="X92" s="121" t="s">
        <v>760</v>
      </c>
      <c r="Y92" s="25" t="s">
        <v>1063</v>
      </c>
    </row>
    <row r="93" spans="1:25" ht="22.5" customHeight="1">
      <c r="A93" s="70">
        <v>135</v>
      </c>
      <c r="B93" s="180">
        <v>10</v>
      </c>
      <c r="C93" s="181" t="s">
        <v>194</v>
      </c>
      <c r="D93" s="182" t="s">
        <v>207</v>
      </c>
      <c r="E93" s="189" t="s">
        <v>223</v>
      </c>
      <c r="F93" s="183" t="s">
        <v>522</v>
      </c>
      <c r="G93" s="183" t="s">
        <v>349</v>
      </c>
      <c r="H93" s="198">
        <v>39487</v>
      </c>
      <c r="I93" s="184"/>
      <c r="J93" s="186" t="s">
        <v>451</v>
      </c>
      <c r="K93" s="184" t="s">
        <v>6</v>
      </c>
      <c r="L93" s="187" t="s">
        <v>523</v>
      </c>
      <c r="M93" s="184" t="s">
        <v>724</v>
      </c>
      <c r="N93" s="184">
        <v>9</v>
      </c>
      <c r="O93" s="184">
        <v>8</v>
      </c>
      <c r="P93" s="184">
        <v>8</v>
      </c>
      <c r="Q93" s="184">
        <v>8</v>
      </c>
      <c r="R93" s="188">
        <v>5.25</v>
      </c>
      <c r="S93" s="188">
        <v>6.5</v>
      </c>
      <c r="T93" s="184">
        <v>3</v>
      </c>
      <c r="U93" s="70"/>
      <c r="V93" s="114">
        <f t="shared" si="4"/>
        <v>43</v>
      </c>
      <c r="W93" s="70"/>
      <c r="X93" s="121" t="s">
        <v>853</v>
      </c>
      <c r="Y93" s="25" t="s">
        <v>967</v>
      </c>
    </row>
    <row r="94" spans="1:25" ht="22.5" customHeight="1">
      <c r="A94" s="26">
        <v>72</v>
      </c>
      <c r="B94" s="189" t="s">
        <v>199</v>
      </c>
      <c r="C94" s="199" t="s">
        <v>193</v>
      </c>
      <c r="D94" s="189" t="s">
        <v>196</v>
      </c>
      <c r="E94" s="189" t="s">
        <v>218</v>
      </c>
      <c r="F94" s="140" t="s">
        <v>343</v>
      </c>
      <c r="G94" s="140" t="s">
        <v>98</v>
      </c>
      <c r="H94" s="25"/>
      <c r="I94" s="200">
        <v>39562</v>
      </c>
      <c r="J94" s="115" t="s">
        <v>275</v>
      </c>
      <c r="K94" s="115" t="s">
        <v>49</v>
      </c>
      <c r="L94" s="115" t="s">
        <v>277</v>
      </c>
      <c r="M94" s="115" t="s">
        <v>344</v>
      </c>
      <c r="N94" s="115">
        <v>10</v>
      </c>
      <c r="O94" s="115">
        <v>10</v>
      </c>
      <c r="P94" s="115">
        <v>9</v>
      </c>
      <c r="Q94" s="115">
        <v>9</v>
      </c>
      <c r="R94" s="70">
        <v>6.5</v>
      </c>
      <c r="S94" s="70">
        <v>3.75</v>
      </c>
      <c r="T94" s="115">
        <v>3</v>
      </c>
      <c r="U94" s="70"/>
      <c r="V94" s="114">
        <f t="shared" si="4"/>
        <v>42.5</v>
      </c>
      <c r="W94" s="70"/>
      <c r="X94" s="121" t="s">
        <v>807</v>
      </c>
      <c r="Y94" s="25" t="s">
        <v>1110</v>
      </c>
    </row>
    <row r="95" spans="1:27" ht="22.5" customHeight="1">
      <c r="A95" s="26">
        <v>98</v>
      </c>
      <c r="B95" s="189" t="s">
        <v>206</v>
      </c>
      <c r="C95" s="199" t="s">
        <v>193</v>
      </c>
      <c r="D95" s="189" t="s">
        <v>202</v>
      </c>
      <c r="E95" s="189" t="s">
        <v>422</v>
      </c>
      <c r="F95" s="140" t="s">
        <v>423</v>
      </c>
      <c r="G95" s="140" t="s">
        <v>424</v>
      </c>
      <c r="H95" s="194" t="s">
        <v>425</v>
      </c>
      <c r="I95" s="115"/>
      <c r="J95" s="115" t="s">
        <v>250</v>
      </c>
      <c r="K95" s="192" t="s">
        <v>42</v>
      </c>
      <c r="L95" s="115" t="s">
        <v>252</v>
      </c>
      <c r="M95" s="115" t="s">
        <v>426</v>
      </c>
      <c r="N95" s="115">
        <v>9</v>
      </c>
      <c r="O95" s="115">
        <v>9</v>
      </c>
      <c r="P95" s="115">
        <v>7</v>
      </c>
      <c r="Q95" s="115">
        <v>7</v>
      </c>
      <c r="R95" s="114">
        <v>7.75</v>
      </c>
      <c r="S95" s="114">
        <v>5.5</v>
      </c>
      <c r="T95" s="115"/>
      <c r="U95" s="114"/>
      <c r="V95" s="114">
        <f t="shared" si="4"/>
        <v>42.5</v>
      </c>
      <c r="W95" s="114"/>
      <c r="X95" s="121" t="s">
        <v>939</v>
      </c>
      <c r="Y95" s="25" t="s">
        <v>1143</v>
      </c>
      <c r="Z95" s="28"/>
      <c r="AA95" s="28"/>
    </row>
    <row r="96" spans="1:25" ht="22.5" customHeight="1">
      <c r="A96" s="26">
        <v>51</v>
      </c>
      <c r="B96" s="189" t="s">
        <v>197</v>
      </c>
      <c r="C96" s="199" t="s">
        <v>193</v>
      </c>
      <c r="D96" s="189" t="s">
        <v>203</v>
      </c>
      <c r="E96" s="189" t="s">
        <v>197</v>
      </c>
      <c r="F96" s="140" t="s">
        <v>271</v>
      </c>
      <c r="G96" s="197" t="s">
        <v>120</v>
      </c>
      <c r="H96" s="25"/>
      <c r="I96" s="196" t="s">
        <v>272</v>
      </c>
      <c r="J96" s="115" t="s">
        <v>257</v>
      </c>
      <c r="K96" s="25" t="s">
        <v>49</v>
      </c>
      <c r="L96" s="115" t="s">
        <v>258</v>
      </c>
      <c r="M96" s="25" t="s">
        <v>273</v>
      </c>
      <c r="N96" s="25">
        <v>10</v>
      </c>
      <c r="O96" s="25">
        <v>7</v>
      </c>
      <c r="P96" s="25">
        <v>9</v>
      </c>
      <c r="Q96" s="25">
        <v>8</v>
      </c>
      <c r="R96" s="70">
        <v>7.25</v>
      </c>
      <c r="S96" s="70">
        <v>5.5</v>
      </c>
      <c r="T96" s="25"/>
      <c r="U96" s="70"/>
      <c r="V96" s="114">
        <f t="shared" si="4"/>
        <v>42.5</v>
      </c>
      <c r="W96" s="70"/>
      <c r="X96" s="121" t="s">
        <v>781</v>
      </c>
      <c r="Y96" s="25" t="s">
        <v>1084</v>
      </c>
    </row>
    <row r="97" spans="1:25" ht="22.5" customHeight="1">
      <c r="A97" s="26">
        <v>73</v>
      </c>
      <c r="B97" s="189" t="s">
        <v>200</v>
      </c>
      <c r="C97" s="199" t="s">
        <v>193</v>
      </c>
      <c r="D97" s="189" t="s">
        <v>203</v>
      </c>
      <c r="E97" s="189" t="s">
        <v>219</v>
      </c>
      <c r="F97" s="197" t="s">
        <v>345</v>
      </c>
      <c r="G97" s="197" t="s">
        <v>98</v>
      </c>
      <c r="H97" s="25"/>
      <c r="I97" s="196" t="s">
        <v>346</v>
      </c>
      <c r="J97" s="115" t="s">
        <v>250</v>
      </c>
      <c r="K97" s="25" t="s">
        <v>341</v>
      </c>
      <c r="L97" s="115" t="s">
        <v>258</v>
      </c>
      <c r="M97" s="25" t="s">
        <v>347</v>
      </c>
      <c r="N97" s="25">
        <v>8</v>
      </c>
      <c r="O97" s="25">
        <v>7</v>
      </c>
      <c r="P97" s="25">
        <v>8</v>
      </c>
      <c r="Q97" s="25">
        <v>9</v>
      </c>
      <c r="R97" s="70">
        <v>6.75</v>
      </c>
      <c r="S97" s="70">
        <v>6.5</v>
      </c>
      <c r="T97" s="25"/>
      <c r="U97" s="70"/>
      <c r="V97" s="114">
        <f t="shared" si="4"/>
        <v>42.5</v>
      </c>
      <c r="W97" s="70"/>
      <c r="X97" s="121" t="s">
        <v>920</v>
      </c>
      <c r="Y97" s="25" t="s">
        <v>1034</v>
      </c>
    </row>
    <row r="98" spans="1:25" ht="22.5" customHeight="1">
      <c r="A98" s="70">
        <v>113</v>
      </c>
      <c r="B98" s="141">
        <v>11</v>
      </c>
      <c r="C98" s="189" t="s">
        <v>194</v>
      </c>
      <c r="D98" s="189" t="s">
        <v>206</v>
      </c>
      <c r="E98" s="189" t="s">
        <v>202</v>
      </c>
      <c r="F98" s="140" t="s">
        <v>474</v>
      </c>
      <c r="G98" s="140" t="s">
        <v>475</v>
      </c>
      <c r="H98" s="115"/>
      <c r="I98" s="194" t="s">
        <v>476</v>
      </c>
      <c r="J98" s="140" t="s">
        <v>447</v>
      </c>
      <c r="K98" s="115" t="s">
        <v>251</v>
      </c>
      <c r="L98" s="140" t="s">
        <v>448</v>
      </c>
      <c r="M98" s="214" t="s">
        <v>1160</v>
      </c>
      <c r="N98" s="25">
        <v>8</v>
      </c>
      <c r="O98" s="25">
        <v>9</v>
      </c>
      <c r="P98" s="25">
        <v>9</v>
      </c>
      <c r="Q98" s="25">
        <v>8</v>
      </c>
      <c r="R98" s="70">
        <v>5.25</v>
      </c>
      <c r="S98" s="70">
        <v>6</v>
      </c>
      <c r="T98" s="25">
        <v>3</v>
      </c>
      <c r="U98" s="70"/>
      <c r="V98" s="114">
        <f t="shared" si="4"/>
        <v>42.5</v>
      </c>
      <c r="W98" s="70"/>
      <c r="X98" s="121" t="s">
        <v>849</v>
      </c>
      <c r="Y98" s="25" t="s">
        <v>963</v>
      </c>
    </row>
    <row r="99" spans="1:25" ht="22.5" customHeight="1">
      <c r="A99" s="25">
        <v>11</v>
      </c>
      <c r="B99" s="176" t="s">
        <v>202</v>
      </c>
      <c r="C99" s="176" t="s">
        <v>192</v>
      </c>
      <c r="D99" s="176" t="s">
        <v>192</v>
      </c>
      <c r="E99" s="176" t="s">
        <v>202</v>
      </c>
      <c r="F99" s="177" t="s">
        <v>54</v>
      </c>
      <c r="G99" s="177" t="s">
        <v>55</v>
      </c>
      <c r="H99" s="179"/>
      <c r="I99" s="179" t="s">
        <v>56</v>
      </c>
      <c r="J99" s="178" t="s">
        <v>33</v>
      </c>
      <c r="K99" s="178" t="s">
        <v>57</v>
      </c>
      <c r="L99" s="178" t="s">
        <v>24</v>
      </c>
      <c r="M99" s="178" t="s">
        <v>53</v>
      </c>
      <c r="N99" s="178">
        <v>10</v>
      </c>
      <c r="O99" s="178">
        <v>10</v>
      </c>
      <c r="P99" s="178">
        <v>9</v>
      </c>
      <c r="Q99" s="178">
        <v>9</v>
      </c>
      <c r="R99" s="114">
        <v>4.5</v>
      </c>
      <c r="S99" s="114">
        <v>5.5</v>
      </c>
      <c r="T99" s="178">
        <v>3</v>
      </c>
      <c r="U99" s="114"/>
      <c r="V99" s="114">
        <f t="shared" si="4"/>
        <v>42</v>
      </c>
      <c r="W99" s="114"/>
      <c r="X99" s="121" t="s">
        <v>897</v>
      </c>
      <c r="Y99" s="25" t="s">
        <v>1011</v>
      </c>
    </row>
    <row r="100" spans="1:27" ht="22.5" customHeight="1">
      <c r="A100" s="25">
        <v>29</v>
      </c>
      <c r="B100" s="176" t="s">
        <v>198</v>
      </c>
      <c r="C100" s="176" t="s">
        <v>192</v>
      </c>
      <c r="D100" s="176" t="s">
        <v>192</v>
      </c>
      <c r="E100" s="176" t="s">
        <v>220</v>
      </c>
      <c r="F100" s="177" t="s">
        <v>62</v>
      </c>
      <c r="G100" s="177" t="s">
        <v>63</v>
      </c>
      <c r="H100" s="179"/>
      <c r="I100" s="179" t="s">
        <v>64</v>
      </c>
      <c r="J100" s="178" t="s">
        <v>33</v>
      </c>
      <c r="K100" s="178" t="s">
        <v>14</v>
      </c>
      <c r="L100" s="178" t="s">
        <v>24</v>
      </c>
      <c r="M100" s="178" t="s">
        <v>32</v>
      </c>
      <c r="N100" s="178">
        <v>9</v>
      </c>
      <c r="O100" s="178">
        <v>9</v>
      </c>
      <c r="P100" s="178">
        <v>9</v>
      </c>
      <c r="Q100" s="178">
        <v>9</v>
      </c>
      <c r="R100" s="114">
        <v>4</v>
      </c>
      <c r="S100" s="114">
        <v>6.5</v>
      </c>
      <c r="T100" s="178">
        <v>3</v>
      </c>
      <c r="U100" s="114"/>
      <c r="V100" s="114">
        <f t="shared" si="4"/>
        <v>42</v>
      </c>
      <c r="W100" s="114"/>
      <c r="X100" s="121" t="s">
        <v>835</v>
      </c>
      <c r="Y100" s="25" t="s">
        <v>949</v>
      </c>
      <c r="Z100" s="4"/>
      <c r="AA100" s="4"/>
    </row>
    <row r="101" spans="1:25" ht="22.5" customHeight="1">
      <c r="A101" s="26">
        <v>75</v>
      </c>
      <c r="B101" s="189" t="s">
        <v>202</v>
      </c>
      <c r="C101" s="199" t="s">
        <v>193</v>
      </c>
      <c r="D101" s="189" t="s">
        <v>202</v>
      </c>
      <c r="E101" s="189" t="s">
        <v>221</v>
      </c>
      <c r="F101" s="140" t="s">
        <v>351</v>
      </c>
      <c r="G101" s="220" t="s">
        <v>349</v>
      </c>
      <c r="H101" s="221" t="s">
        <v>352</v>
      </c>
      <c r="I101" s="115"/>
      <c r="J101" s="115" t="s">
        <v>250</v>
      </c>
      <c r="K101" s="115" t="s">
        <v>6</v>
      </c>
      <c r="L101" s="115" t="s">
        <v>252</v>
      </c>
      <c r="M101" s="115" t="s">
        <v>353</v>
      </c>
      <c r="N101" s="115">
        <v>9</v>
      </c>
      <c r="O101" s="115">
        <v>9</v>
      </c>
      <c r="P101" s="115">
        <v>8</v>
      </c>
      <c r="Q101" s="115">
        <v>7</v>
      </c>
      <c r="R101" s="114">
        <v>7.75</v>
      </c>
      <c r="S101" s="114">
        <v>5</v>
      </c>
      <c r="T101" s="115"/>
      <c r="U101" s="114"/>
      <c r="V101" s="114">
        <f t="shared" si="4"/>
        <v>42</v>
      </c>
      <c r="W101" s="114"/>
      <c r="X101" s="121" t="s">
        <v>915</v>
      </c>
      <c r="Y101" s="25" t="s">
        <v>1029</v>
      </c>
    </row>
    <row r="102" spans="1:27" ht="22.5" customHeight="1">
      <c r="A102" s="70">
        <v>103</v>
      </c>
      <c r="B102" s="141">
        <v>1</v>
      </c>
      <c r="C102" s="189" t="s">
        <v>194</v>
      </c>
      <c r="D102" s="189" t="s">
        <v>204</v>
      </c>
      <c r="E102" s="189" t="s">
        <v>192</v>
      </c>
      <c r="F102" s="140" t="s">
        <v>441</v>
      </c>
      <c r="G102" s="140" t="s">
        <v>22</v>
      </c>
      <c r="H102" s="115"/>
      <c r="I102" s="194" t="s">
        <v>442</v>
      </c>
      <c r="J102" s="140" t="s">
        <v>443</v>
      </c>
      <c r="K102" s="115" t="s">
        <v>6</v>
      </c>
      <c r="L102" s="140" t="s">
        <v>444</v>
      </c>
      <c r="M102" s="214" t="s">
        <v>706</v>
      </c>
      <c r="N102" s="25">
        <v>10</v>
      </c>
      <c r="O102" s="25">
        <v>9</v>
      </c>
      <c r="P102" s="25">
        <v>10</v>
      </c>
      <c r="Q102" s="25">
        <v>9</v>
      </c>
      <c r="R102" s="70">
        <v>4.5</v>
      </c>
      <c r="S102" s="70">
        <v>5.5</v>
      </c>
      <c r="T102" s="25">
        <v>3</v>
      </c>
      <c r="U102" s="70"/>
      <c r="V102" s="114">
        <f t="shared" si="4"/>
        <v>42</v>
      </c>
      <c r="W102" s="70"/>
      <c r="X102" s="121" t="s">
        <v>870</v>
      </c>
      <c r="Y102" s="25" t="s">
        <v>984</v>
      </c>
      <c r="Z102" s="28"/>
      <c r="AA102" s="28"/>
    </row>
    <row r="103" spans="1:25" ht="22.5" customHeight="1">
      <c r="A103" s="70">
        <v>140</v>
      </c>
      <c r="B103" s="180">
        <v>15</v>
      </c>
      <c r="C103" s="181" t="s">
        <v>194</v>
      </c>
      <c r="D103" s="182" t="s">
        <v>208</v>
      </c>
      <c r="E103" s="181" t="s">
        <v>228</v>
      </c>
      <c r="F103" s="183" t="s">
        <v>533</v>
      </c>
      <c r="G103" s="183" t="s">
        <v>104</v>
      </c>
      <c r="H103" s="184"/>
      <c r="I103" s="198">
        <v>39728</v>
      </c>
      <c r="J103" s="186" t="s">
        <v>451</v>
      </c>
      <c r="K103" s="184" t="s">
        <v>534</v>
      </c>
      <c r="L103" s="187" t="s">
        <v>452</v>
      </c>
      <c r="M103" s="184" t="s">
        <v>716</v>
      </c>
      <c r="N103" s="184">
        <v>6</v>
      </c>
      <c r="O103" s="184">
        <v>6</v>
      </c>
      <c r="P103" s="184">
        <v>6</v>
      </c>
      <c r="Q103" s="184">
        <v>7</v>
      </c>
      <c r="R103" s="188">
        <v>6.5</v>
      </c>
      <c r="S103" s="188">
        <v>6.75</v>
      </c>
      <c r="T103" s="184">
        <v>3</v>
      </c>
      <c r="U103" s="70"/>
      <c r="V103" s="114">
        <f t="shared" si="4"/>
        <v>42</v>
      </c>
      <c r="W103" s="70"/>
      <c r="X103" s="121" t="s">
        <v>912</v>
      </c>
      <c r="Y103" s="25" t="s">
        <v>1026</v>
      </c>
    </row>
    <row r="104" spans="1:25" ht="22.5" customHeight="1">
      <c r="A104" s="70">
        <v>153</v>
      </c>
      <c r="B104" s="180">
        <v>7</v>
      </c>
      <c r="C104" s="181" t="s">
        <v>194</v>
      </c>
      <c r="D104" s="182" t="s">
        <v>208</v>
      </c>
      <c r="E104" s="181" t="s">
        <v>403</v>
      </c>
      <c r="F104" s="215" t="s">
        <v>561</v>
      </c>
      <c r="G104" s="215" t="s">
        <v>562</v>
      </c>
      <c r="H104" s="184"/>
      <c r="I104" s="184" t="s">
        <v>563</v>
      </c>
      <c r="J104" s="186" t="s">
        <v>451</v>
      </c>
      <c r="K104" s="186" t="s">
        <v>251</v>
      </c>
      <c r="L104" s="216" t="s">
        <v>452</v>
      </c>
      <c r="M104" s="186" t="s">
        <v>732</v>
      </c>
      <c r="N104" s="184">
        <v>6</v>
      </c>
      <c r="O104" s="184">
        <v>6</v>
      </c>
      <c r="P104" s="184">
        <v>8</v>
      </c>
      <c r="Q104" s="184">
        <v>7</v>
      </c>
      <c r="R104" s="188">
        <v>7.25</v>
      </c>
      <c r="S104" s="188">
        <v>5.5</v>
      </c>
      <c r="T104" s="184">
        <v>3</v>
      </c>
      <c r="U104" s="70"/>
      <c r="V104" s="114">
        <f t="shared" si="4"/>
        <v>42</v>
      </c>
      <c r="W104" s="70"/>
      <c r="X104" s="121" t="s">
        <v>795</v>
      </c>
      <c r="Y104" s="25" t="s">
        <v>1098</v>
      </c>
    </row>
    <row r="105" spans="1:25" ht="22.5" customHeight="1">
      <c r="A105" s="70">
        <v>125</v>
      </c>
      <c r="B105" s="141">
        <v>23</v>
      </c>
      <c r="C105" s="189" t="s">
        <v>194</v>
      </c>
      <c r="D105" s="190" t="s">
        <v>215</v>
      </c>
      <c r="E105" s="189" t="s">
        <v>501</v>
      </c>
      <c r="F105" s="191" t="s">
        <v>500</v>
      </c>
      <c r="G105" s="191" t="s">
        <v>51</v>
      </c>
      <c r="H105" s="193">
        <v>39604</v>
      </c>
      <c r="I105" s="187"/>
      <c r="J105" s="187" t="s">
        <v>502</v>
      </c>
      <c r="K105" s="187" t="s">
        <v>251</v>
      </c>
      <c r="L105" s="191" t="s">
        <v>499</v>
      </c>
      <c r="M105" s="208" t="s">
        <v>1149</v>
      </c>
      <c r="N105" s="207">
        <v>9</v>
      </c>
      <c r="O105" s="207">
        <v>7</v>
      </c>
      <c r="P105" s="207">
        <v>10</v>
      </c>
      <c r="Q105" s="207">
        <v>8</v>
      </c>
      <c r="R105" s="207">
        <v>7.75</v>
      </c>
      <c r="S105" s="207">
        <v>4.75</v>
      </c>
      <c r="T105" s="207"/>
      <c r="U105" s="70"/>
      <c r="V105" s="114">
        <f t="shared" si="4"/>
        <v>42</v>
      </c>
      <c r="W105" s="70"/>
      <c r="X105" s="121" t="s">
        <v>909</v>
      </c>
      <c r="Y105" s="25" t="s">
        <v>1023</v>
      </c>
    </row>
    <row r="106" spans="1:25" ht="22.5" customHeight="1">
      <c r="A106" s="70">
        <v>181</v>
      </c>
      <c r="B106" s="189" t="s">
        <v>202</v>
      </c>
      <c r="C106" s="189" t="s">
        <v>195</v>
      </c>
      <c r="D106" s="189" t="s">
        <v>210</v>
      </c>
      <c r="E106" s="189" t="s">
        <v>202</v>
      </c>
      <c r="F106" s="140" t="s">
        <v>645</v>
      </c>
      <c r="G106" s="140" t="s">
        <v>646</v>
      </c>
      <c r="H106" s="115"/>
      <c r="I106" s="238" t="s">
        <v>647</v>
      </c>
      <c r="J106" s="174" t="s">
        <v>612</v>
      </c>
      <c r="K106" s="115" t="s">
        <v>6</v>
      </c>
      <c r="L106" s="115" t="s">
        <v>621</v>
      </c>
      <c r="M106" s="115" t="s">
        <v>648</v>
      </c>
      <c r="N106" s="115">
        <v>7</v>
      </c>
      <c r="O106" s="115">
        <v>7</v>
      </c>
      <c r="P106" s="115">
        <v>7</v>
      </c>
      <c r="Q106" s="115">
        <v>5</v>
      </c>
      <c r="R106" s="114">
        <v>7.75</v>
      </c>
      <c r="S106" s="114">
        <v>5.25</v>
      </c>
      <c r="T106" s="115">
        <v>3</v>
      </c>
      <c r="U106" s="114"/>
      <c r="V106" s="114">
        <f t="shared" si="4"/>
        <v>42</v>
      </c>
      <c r="W106" s="114"/>
      <c r="X106" s="121" t="s">
        <v>933</v>
      </c>
      <c r="Y106" s="25" t="s">
        <v>1137</v>
      </c>
    </row>
    <row r="107" spans="1:25" ht="22.5" customHeight="1">
      <c r="A107" s="26">
        <v>79</v>
      </c>
      <c r="B107" s="189" t="s">
        <v>206</v>
      </c>
      <c r="C107" s="199" t="s">
        <v>193</v>
      </c>
      <c r="D107" s="189" t="s">
        <v>196</v>
      </c>
      <c r="E107" s="189" t="s">
        <v>225</v>
      </c>
      <c r="F107" s="140" t="s">
        <v>362</v>
      </c>
      <c r="G107" s="140" t="s">
        <v>363</v>
      </c>
      <c r="H107" s="25"/>
      <c r="I107" s="200">
        <v>39735</v>
      </c>
      <c r="J107" s="115" t="s">
        <v>364</v>
      </c>
      <c r="K107" s="115" t="s">
        <v>49</v>
      </c>
      <c r="L107" s="115" t="s">
        <v>277</v>
      </c>
      <c r="M107" s="115" t="s">
        <v>365</v>
      </c>
      <c r="N107" s="115">
        <v>5</v>
      </c>
      <c r="O107" s="115">
        <v>8</v>
      </c>
      <c r="P107" s="115">
        <v>7</v>
      </c>
      <c r="Q107" s="115">
        <v>8</v>
      </c>
      <c r="R107" s="70">
        <v>5.75</v>
      </c>
      <c r="S107" s="70">
        <v>6.5</v>
      </c>
      <c r="T107" s="115">
        <v>3</v>
      </c>
      <c r="U107" s="70"/>
      <c r="V107" s="114">
        <f t="shared" si="4"/>
        <v>41.5</v>
      </c>
      <c r="W107" s="70"/>
      <c r="X107" s="121" t="s">
        <v>914</v>
      </c>
      <c r="Y107" s="25" t="s">
        <v>1028</v>
      </c>
    </row>
    <row r="108" spans="1:27" s="28" customFormat="1" ht="22.5" customHeight="1">
      <c r="A108" s="26">
        <v>55</v>
      </c>
      <c r="B108" s="189" t="s">
        <v>201</v>
      </c>
      <c r="C108" s="199" t="s">
        <v>193</v>
      </c>
      <c r="D108" s="189" t="s">
        <v>198</v>
      </c>
      <c r="E108" s="189" t="s">
        <v>201</v>
      </c>
      <c r="F108" s="140" t="s">
        <v>289</v>
      </c>
      <c r="G108" s="140" t="s">
        <v>290</v>
      </c>
      <c r="H108" s="115"/>
      <c r="I108" s="200">
        <v>39783</v>
      </c>
      <c r="J108" s="115" t="s">
        <v>291</v>
      </c>
      <c r="K108" s="115" t="s">
        <v>28</v>
      </c>
      <c r="L108" s="115" t="s">
        <v>292</v>
      </c>
      <c r="M108" s="115" t="s">
        <v>293</v>
      </c>
      <c r="N108" s="115">
        <v>9</v>
      </c>
      <c r="O108" s="115">
        <v>9</v>
      </c>
      <c r="P108" s="115">
        <v>9</v>
      </c>
      <c r="Q108" s="115">
        <v>9</v>
      </c>
      <c r="R108" s="114">
        <v>5.25</v>
      </c>
      <c r="S108" s="114">
        <v>5</v>
      </c>
      <c r="T108" s="115">
        <v>3</v>
      </c>
      <c r="U108" s="114"/>
      <c r="V108" s="114">
        <f t="shared" si="4"/>
        <v>41.5</v>
      </c>
      <c r="W108" s="124"/>
      <c r="X108" s="121" t="s">
        <v>786</v>
      </c>
      <c r="Y108" s="25" t="s">
        <v>1089</v>
      </c>
      <c r="Z108" s="3"/>
      <c r="AA108" s="3"/>
    </row>
    <row r="109" spans="1:25" ht="22.5" customHeight="1">
      <c r="A109" s="70">
        <v>143</v>
      </c>
      <c r="B109" s="180">
        <v>18</v>
      </c>
      <c r="C109" s="181" t="s">
        <v>194</v>
      </c>
      <c r="D109" s="182" t="s">
        <v>208</v>
      </c>
      <c r="E109" s="189" t="s">
        <v>231</v>
      </c>
      <c r="F109" s="183" t="s">
        <v>539</v>
      </c>
      <c r="G109" s="183" t="s">
        <v>540</v>
      </c>
      <c r="H109" s="198">
        <v>39489</v>
      </c>
      <c r="I109" s="184"/>
      <c r="J109" s="186" t="s">
        <v>451</v>
      </c>
      <c r="K109" s="184" t="s">
        <v>251</v>
      </c>
      <c r="L109" s="187" t="s">
        <v>452</v>
      </c>
      <c r="M109" s="184" t="s">
        <v>708</v>
      </c>
      <c r="N109" s="184">
        <v>8</v>
      </c>
      <c r="O109" s="184">
        <v>8</v>
      </c>
      <c r="P109" s="184">
        <v>9</v>
      </c>
      <c r="Q109" s="184">
        <v>8</v>
      </c>
      <c r="R109" s="188">
        <v>6.5</v>
      </c>
      <c r="S109" s="188">
        <v>4.5</v>
      </c>
      <c r="T109" s="184">
        <v>3</v>
      </c>
      <c r="U109" s="70"/>
      <c r="V109" s="114">
        <f t="shared" si="4"/>
        <v>41.5</v>
      </c>
      <c r="W109" s="70"/>
      <c r="X109" s="121" t="s">
        <v>921</v>
      </c>
      <c r="Y109" s="25" t="s">
        <v>1035</v>
      </c>
    </row>
    <row r="110" spans="1:25" ht="22.5" customHeight="1">
      <c r="A110" s="70">
        <v>157</v>
      </c>
      <c r="B110" s="180">
        <v>11</v>
      </c>
      <c r="C110" s="181" t="s">
        <v>194</v>
      </c>
      <c r="D110" s="182" t="s">
        <v>209</v>
      </c>
      <c r="E110" s="181" t="s">
        <v>422</v>
      </c>
      <c r="F110" s="215" t="s">
        <v>569</v>
      </c>
      <c r="G110" s="215" t="s">
        <v>137</v>
      </c>
      <c r="H110" s="198"/>
      <c r="I110" s="198">
        <v>39468</v>
      </c>
      <c r="J110" s="186" t="s">
        <v>463</v>
      </c>
      <c r="K110" s="186" t="s">
        <v>6</v>
      </c>
      <c r="L110" s="186" t="s">
        <v>464</v>
      </c>
      <c r="M110" s="216" t="s">
        <v>725</v>
      </c>
      <c r="N110" s="184">
        <v>9</v>
      </c>
      <c r="O110" s="184">
        <v>9</v>
      </c>
      <c r="P110" s="184">
        <v>7</v>
      </c>
      <c r="Q110" s="184">
        <v>6</v>
      </c>
      <c r="R110" s="188">
        <v>4.5</v>
      </c>
      <c r="S110" s="188">
        <v>7</v>
      </c>
      <c r="T110" s="184">
        <v>3</v>
      </c>
      <c r="U110" s="70"/>
      <c r="V110" s="114">
        <f t="shared" si="4"/>
        <v>41.5</v>
      </c>
      <c r="W110" s="70"/>
      <c r="X110" s="121" t="s">
        <v>815</v>
      </c>
      <c r="Y110" s="25" t="s">
        <v>1118</v>
      </c>
    </row>
    <row r="111" spans="1:25" ht="22.5" customHeight="1">
      <c r="A111" s="70">
        <v>156</v>
      </c>
      <c r="B111" s="180">
        <v>10</v>
      </c>
      <c r="C111" s="181" t="s">
        <v>194</v>
      </c>
      <c r="D111" s="182" t="s">
        <v>207</v>
      </c>
      <c r="E111" s="189" t="s">
        <v>418</v>
      </c>
      <c r="F111" s="215" t="s">
        <v>567</v>
      </c>
      <c r="G111" s="215" t="s">
        <v>137</v>
      </c>
      <c r="H111" s="184"/>
      <c r="I111" s="184" t="s">
        <v>568</v>
      </c>
      <c r="J111" s="186" t="s">
        <v>451</v>
      </c>
      <c r="K111" s="186" t="s">
        <v>6</v>
      </c>
      <c r="L111" s="216" t="s">
        <v>505</v>
      </c>
      <c r="M111" s="186" t="s">
        <v>733</v>
      </c>
      <c r="N111" s="184">
        <v>8</v>
      </c>
      <c r="O111" s="184">
        <v>9</v>
      </c>
      <c r="P111" s="184">
        <v>8</v>
      </c>
      <c r="Q111" s="184">
        <v>8</v>
      </c>
      <c r="R111" s="188">
        <v>3.75</v>
      </c>
      <c r="S111" s="188">
        <v>7</v>
      </c>
      <c r="T111" s="184">
        <v>3</v>
      </c>
      <c r="U111" s="70"/>
      <c r="V111" s="114">
        <f t="shared" si="4"/>
        <v>41</v>
      </c>
      <c r="W111" s="70"/>
      <c r="X111" s="121" t="s">
        <v>821</v>
      </c>
      <c r="Y111" s="25" t="s">
        <v>1124</v>
      </c>
    </row>
    <row r="112" spans="1:25" ht="22.5" customHeight="1">
      <c r="A112" s="70">
        <v>163</v>
      </c>
      <c r="B112" s="180">
        <v>17</v>
      </c>
      <c r="C112" s="181" t="s">
        <v>194</v>
      </c>
      <c r="D112" s="182" t="s">
        <v>207</v>
      </c>
      <c r="E112" s="181" t="s">
        <v>582</v>
      </c>
      <c r="F112" s="215" t="s">
        <v>366</v>
      </c>
      <c r="G112" s="215" t="s">
        <v>581</v>
      </c>
      <c r="H112" s="184"/>
      <c r="I112" s="198">
        <v>39668</v>
      </c>
      <c r="J112" s="186" t="s">
        <v>451</v>
      </c>
      <c r="K112" s="186" t="s">
        <v>6</v>
      </c>
      <c r="L112" s="216" t="s">
        <v>505</v>
      </c>
      <c r="M112" s="186" t="s">
        <v>733</v>
      </c>
      <c r="N112" s="184">
        <v>9</v>
      </c>
      <c r="O112" s="184">
        <v>9</v>
      </c>
      <c r="P112" s="184">
        <v>9</v>
      </c>
      <c r="Q112" s="184">
        <v>9</v>
      </c>
      <c r="R112" s="188">
        <v>4.75</v>
      </c>
      <c r="S112" s="188">
        <v>5.25</v>
      </c>
      <c r="T112" s="184">
        <v>3</v>
      </c>
      <c r="U112" s="70"/>
      <c r="V112" s="114">
        <f t="shared" si="4"/>
        <v>41</v>
      </c>
      <c r="W112" s="70"/>
      <c r="X112" s="121" t="s">
        <v>825</v>
      </c>
      <c r="Y112" s="25" t="s">
        <v>1128</v>
      </c>
    </row>
    <row r="113" spans="1:25" ht="22.5" customHeight="1">
      <c r="A113" s="70">
        <v>108</v>
      </c>
      <c r="B113" s="141">
        <v>6</v>
      </c>
      <c r="C113" s="189" t="s">
        <v>194</v>
      </c>
      <c r="D113" s="190" t="s">
        <v>209</v>
      </c>
      <c r="E113" s="189" t="s">
        <v>197</v>
      </c>
      <c r="F113" s="191" t="s">
        <v>461</v>
      </c>
      <c r="G113" s="191" t="s">
        <v>462</v>
      </c>
      <c r="H113" s="193">
        <v>39728</v>
      </c>
      <c r="I113" s="193"/>
      <c r="J113" s="191" t="s">
        <v>463</v>
      </c>
      <c r="K113" s="187" t="s">
        <v>6</v>
      </c>
      <c r="L113" s="191" t="s">
        <v>464</v>
      </c>
      <c r="M113" s="216" t="s">
        <v>711</v>
      </c>
      <c r="N113" s="184">
        <v>9</v>
      </c>
      <c r="O113" s="184">
        <v>7</v>
      </c>
      <c r="P113" s="184">
        <v>9</v>
      </c>
      <c r="Q113" s="184">
        <v>7</v>
      </c>
      <c r="R113" s="188">
        <v>6.75</v>
      </c>
      <c r="S113" s="188">
        <v>4.25</v>
      </c>
      <c r="T113" s="184">
        <v>3</v>
      </c>
      <c r="U113" s="70"/>
      <c r="V113" s="114">
        <f t="shared" si="4"/>
        <v>41</v>
      </c>
      <c r="W113" s="70"/>
      <c r="X113" s="121" t="s">
        <v>850</v>
      </c>
      <c r="Y113" s="25" t="s">
        <v>964</v>
      </c>
    </row>
    <row r="114" spans="1:25" ht="22.5" customHeight="1">
      <c r="A114" s="25">
        <v>42</v>
      </c>
      <c r="B114" s="176" t="s">
        <v>211</v>
      </c>
      <c r="C114" s="176" t="s">
        <v>192</v>
      </c>
      <c r="D114" s="176" t="s">
        <v>192</v>
      </c>
      <c r="E114" s="176" t="s">
        <v>233</v>
      </c>
      <c r="F114" s="177" t="s">
        <v>46</v>
      </c>
      <c r="G114" s="177" t="s">
        <v>47</v>
      </c>
      <c r="H114" s="179"/>
      <c r="I114" s="179" t="s">
        <v>48</v>
      </c>
      <c r="J114" s="178" t="s">
        <v>33</v>
      </c>
      <c r="K114" s="178" t="s">
        <v>49</v>
      </c>
      <c r="L114" s="178" t="s">
        <v>24</v>
      </c>
      <c r="M114" s="178" t="s">
        <v>10</v>
      </c>
      <c r="N114" s="178">
        <v>9</v>
      </c>
      <c r="O114" s="178">
        <v>8</v>
      </c>
      <c r="P114" s="178">
        <v>7</v>
      </c>
      <c r="Q114" s="178">
        <v>7</v>
      </c>
      <c r="R114" s="114">
        <v>4</v>
      </c>
      <c r="S114" s="114">
        <v>7</v>
      </c>
      <c r="T114" s="178">
        <v>3</v>
      </c>
      <c r="U114" s="114"/>
      <c r="V114" s="114">
        <f t="shared" si="4"/>
        <v>40.5</v>
      </c>
      <c r="W114" s="114"/>
      <c r="X114" s="121" t="s">
        <v>819</v>
      </c>
      <c r="Y114" s="25" t="s">
        <v>1122</v>
      </c>
    </row>
    <row r="115" spans="1:25" ht="22.5" customHeight="1">
      <c r="A115" s="25">
        <v>21</v>
      </c>
      <c r="B115" s="176" t="s">
        <v>212</v>
      </c>
      <c r="C115" s="176" t="s">
        <v>192</v>
      </c>
      <c r="D115" s="176" t="s">
        <v>194</v>
      </c>
      <c r="E115" s="176" t="s">
        <v>212</v>
      </c>
      <c r="F115" s="177" t="s">
        <v>101</v>
      </c>
      <c r="G115" s="177" t="s">
        <v>102</v>
      </c>
      <c r="H115" s="178"/>
      <c r="I115" s="225">
        <v>39785</v>
      </c>
      <c r="J115" s="178" t="s">
        <v>81</v>
      </c>
      <c r="K115" s="178" t="s">
        <v>49</v>
      </c>
      <c r="L115" s="178" t="s">
        <v>84</v>
      </c>
      <c r="M115" s="178" t="s">
        <v>88</v>
      </c>
      <c r="N115" s="178">
        <v>9</v>
      </c>
      <c r="O115" s="178">
        <v>9</v>
      </c>
      <c r="P115" s="178">
        <v>9</v>
      </c>
      <c r="Q115" s="178">
        <v>9</v>
      </c>
      <c r="R115" s="114">
        <v>7</v>
      </c>
      <c r="S115" s="114">
        <v>2.75</v>
      </c>
      <c r="T115" s="178">
        <v>3</v>
      </c>
      <c r="U115" s="114"/>
      <c r="V115" s="114">
        <f t="shared" si="4"/>
        <v>40.5</v>
      </c>
      <c r="W115" s="114"/>
      <c r="X115" s="121" t="s">
        <v>893</v>
      </c>
      <c r="Y115" s="25" t="s">
        <v>1007</v>
      </c>
    </row>
    <row r="116" spans="1:25" ht="22.5" customHeight="1">
      <c r="A116" s="26">
        <v>76</v>
      </c>
      <c r="B116" s="189" t="s">
        <v>203</v>
      </c>
      <c r="C116" s="199" t="s">
        <v>193</v>
      </c>
      <c r="D116" s="189" t="s">
        <v>200</v>
      </c>
      <c r="E116" s="189" t="s">
        <v>222</v>
      </c>
      <c r="F116" s="197" t="s">
        <v>354</v>
      </c>
      <c r="G116" s="197" t="s">
        <v>355</v>
      </c>
      <c r="H116" s="25"/>
      <c r="I116" s="25" t="s">
        <v>356</v>
      </c>
      <c r="J116" s="115" t="s">
        <v>263</v>
      </c>
      <c r="K116" s="27" t="s">
        <v>42</v>
      </c>
      <c r="L116" s="25" t="s">
        <v>265</v>
      </c>
      <c r="M116" s="25" t="s">
        <v>266</v>
      </c>
      <c r="N116" s="25">
        <v>9</v>
      </c>
      <c r="O116" s="25">
        <v>9</v>
      </c>
      <c r="P116" s="25">
        <v>9</v>
      </c>
      <c r="Q116" s="25">
        <v>9</v>
      </c>
      <c r="R116" s="70">
        <v>5.5</v>
      </c>
      <c r="S116" s="70">
        <v>5.75</v>
      </c>
      <c r="T116" s="25"/>
      <c r="U116" s="70"/>
      <c r="V116" s="114">
        <f t="shared" si="4"/>
        <v>40.5</v>
      </c>
      <c r="W116" s="70"/>
      <c r="X116" s="122" t="s">
        <v>796</v>
      </c>
      <c r="Y116" s="27" t="s">
        <v>1099</v>
      </c>
    </row>
    <row r="117" spans="1:25" ht="22.5" customHeight="1">
      <c r="A117" s="70">
        <v>159</v>
      </c>
      <c r="B117" s="180">
        <v>13</v>
      </c>
      <c r="C117" s="181" t="s">
        <v>194</v>
      </c>
      <c r="D117" s="181" t="s">
        <v>204</v>
      </c>
      <c r="E117" s="181" t="s">
        <v>430</v>
      </c>
      <c r="F117" s="197" t="s">
        <v>571</v>
      </c>
      <c r="G117" s="197" t="s">
        <v>572</v>
      </c>
      <c r="H117" s="239">
        <v>39641</v>
      </c>
      <c r="I117" s="25"/>
      <c r="J117" s="214" t="s">
        <v>443</v>
      </c>
      <c r="K117" s="214" t="s">
        <v>6</v>
      </c>
      <c r="L117" s="214" t="s">
        <v>444</v>
      </c>
      <c r="M117" s="214" t="s">
        <v>723</v>
      </c>
      <c r="N117" s="25">
        <v>8</v>
      </c>
      <c r="O117" s="25">
        <v>7</v>
      </c>
      <c r="P117" s="25">
        <v>7</v>
      </c>
      <c r="Q117" s="25">
        <v>7</v>
      </c>
      <c r="R117" s="70">
        <v>6</v>
      </c>
      <c r="S117" s="70">
        <v>5.5</v>
      </c>
      <c r="T117" s="25">
        <v>3</v>
      </c>
      <c r="U117" s="70"/>
      <c r="V117" s="114">
        <f t="shared" si="4"/>
        <v>40.5</v>
      </c>
      <c r="W117" s="70"/>
      <c r="X117" s="121" t="s">
        <v>792</v>
      </c>
      <c r="Y117" s="25" t="s">
        <v>1095</v>
      </c>
    </row>
    <row r="118" spans="1:25" ht="22.5" customHeight="1">
      <c r="A118" s="70">
        <v>149</v>
      </c>
      <c r="B118" s="180">
        <v>3</v>
      </c>
      <c r="C118" s="181" t="s">
        <v>194</v>
      </c>
      <c r="D118" s="182" t="s">
        <v>208</v>
      </c>
      <c r="E118" s="181" t="s">
        <v>236</v>
      </c>
      <c r="F118" s="215" t="s">
        <v>553</v>
      </c>
      <c r="G118" s="215" t="s">
        <v>51</v>
      </c>
      <c r="H118" s="185" t="s">
        <v>554</v>
      </c>
      <c r="I118" s="184"/>
      <c r="J118" s="186" t="s">
        <v>451</v>
      </c>
      <c r="K118" s="186" t="s">
        <v>251</v>
      </c>
      <c r="L118" s="216" t="s">
        <v>452</v>
      </c>
      <c r="M118" s="186" t="s">
        <v>730</v>
      </c>
      <c r="N118" s="184">
        <v>6</v>
      </c>
      <c r="O118" s="184">
        <v>6</v>
      </c>
      <c r="P118" s="184">
        <v>6</v>
      </c>
      <c r="Q118" s="184">
        <v>7</v>
      </c>
      <c r="R118" s="188">
        <v>8.25</v>
      </c>
      <c r="S118" s="188">
        <v>4.25</v>
      </c>
      <c r="T118" s="184">
        <v>3</v>
      </c>
      <c r="U118" s="70"/>
      <c r="V118" s="114">
        <f t="shared" si="4"/>
        <v>40.5</v>
      </c>
      <c r="W118" s="70"/>
      <c r="X118" s="121" t="s">
        <v>934</v>
      </c>
      <c r="Y118" s="25" t="s">
        <v>1138</v>
      </c>
    </row>
    <row r="119" spans="1:25" ht="22.5" customHeight="1">
      <c r="A119" s="25">
        <v>15</v>
      </c>
      <c r="B119" s="176" t="s">
        <v>206</v>
      </c>
      <c r="C119" s="176" t="s">
        <v>192</v>
      </c>
      <c r="D119" s="176" t="s">
        <v>192</v>
      </c>
      <c r="E119" s="176" t="s">
        <v>206</v>
      </c>
      <c r="F119" s="177" t="s">
        <v>11</v>
      </c>
      <c r="G119" s="177" t="s">
        <v>12</v>
      </c>
      <c r="H119" s="179" t="s">
        <v>13</v>
      </c>
      <c r="I119" s="178"/>
      <c r="J119" s="178" t="s">
        <v>76</v>
      </c>
      <c r="K119" s="178" t="s">
        <v>14</v>
      </c>
      <c r="L119" s="178" t="s">
        <v>9</v>
      </c>
      <c r="M119" s="178" t="s">
        <v>15</v>
      </c>
      <c r="N119" s="178">
        <v>9</v>
      </c>
      <c r="O119" s="178">
        <v>9</v>
      </c>
      <c r="P119" s="178">
        <v>9</v>
      </c>
      <c r="Q119" s="178">
        <v>9</v>
      </c>
      <c r="R119" s="114">
        <v>4.75</v>
      </c>
      <c r="S119" s="114">
        <v>4.75</v>
      </c>
      <c r="T119" s="178">
        <v>3</v>
      </c>
      <c r="U119" s="114"/>
      <c r="V119" s="114">
        <f t="shared" si="4"/>
        <v>40</v>
      </c>
      <c r="W119" s="114"/>
      <c r="X119" s="121" t="s">
        <v>930</v>
      </c>
      <c r="Y119" s="25" t="s">
        <v>1134</v>
      </c>
    </row>
    <row r="120" spans="1:25" ht="22.5" customHeight="1">
      <c r="A120" s="26">
        <v>53</v>
      </c>
      <c r="B120" s="189" t="s">
        <v>199</v>
      </c>
      <c r="C120" s="199" t="s">
        <v>193</v>
      </c>
      <c r="D120" s="189" t="s">
        <v>197</v>
      </c>
      <c r="E120" s="189" t="s">
        <v>199</v>
      </c>
      <c r="F120" s="197" t="s">
        <v>279</v>
      </c>
      <c r="G120" s="197" t="s">
        <v>280</v>
      </c>
      <c r="H120" s="213" t="s">
        <v>281</v>
      </c>
      <c r="I120" s="25"/>
      <c r="J120" s="25" t="s">
        <v>282</v>
      </c>
      <c r="K120" s="25" t="s">
        <v>28</v>
      </c>
      <c r="L120" s="25" t="s">
        <v>283</v>
      </c>
      <c r="M120" s="25" t="s">
        <v>284</v>
      </c>
      <c r="N120" s="25">
        <v>7</v>
      </c>
      <c r="O120" s="25">
        <v>7</v>
      </c>
      <c r="P120" s="25">
        <v>7</v>
      </c>
      <c r="Q120" s="25">
        <v>7</v>
      </c>
      <c r="R120" s="70">
        <v>6.25</v>
      </c>
      <c r="S120" s="70">
        <v>5.25</v>
      </c>
      <c r="T120" s="25">
        <v>3</v>
      </c>
      <c r="U120" s="70"/>
      <c r="V120" s="114">
        <f t="shared" si="4"/>
        <v>40</v>
      </c>
      <c r="W120" s="70"/>
      <c r="X120" s="121" t="s">
        <v>747</v>
      </c>
      <c r="Y120" s="25" t="s">
        <v>1050</v>
      </c>
    </row>
    <row r="121" spans="1:25" ht="22.5" customHeight="1">
      <c r="A121" s="26">
        <v>56</v>
      </c>
      <c r="B121" s="189" t="s">
        <v>202</v>
      </c>
      <c r="C121" s="199" t="s">
        <v>193</v>
      </c>
      <c r="D121" s="189" t="s">
        <v>197</v>
      </c>
      <c r="E121" s="189" t="s">
        <v>202</v>
      </c>
      <c r="F121" s="197" t="s">
        <v>187</v>
      </c>
      <c r="G121" s="197" t="s">
        <v>83</v>
      </c>
      <c r="H121" s="25"/>
      <c r="I121" s="213">
        <v>39575</v>
      </c>
      <c r="J121" s="25" t="s">
        <v>282</v>
      </c>
      <c r="K121" s="25" t="s">
        <v>28</v>
      </c>
      <c r="L121" s="25" t="s">
        <v>283</v>
      </c>
      <c r="M121" s="25" t="s">
        <v>284</v>
      </c>
      <c r="N121" s="25">
        <v>7</v>
      </c>
      <c r="O121" s="25">
        <v>7</v>
      </c>
      <c r="P121" s="25">
        <v>9</v>
      </c>
      <c r="Q121" s="25">
        <v>7</v>
      </c>
      <c r="R121" s="70">
        <v>5.5</v>
      </c>
      <c r="S121" s="70">
        <v>5.5</v>
      </c>
      <c r="T121" s="25">
        <v>3</v>
      </c>
      <c r="U121" s="70"/>
      <c r="V121" s="114">
        <f t="shared" si="4"/>
        <v>40</v>
      </c>
      <c r="W121" s="70"/>
      <c r="X121" s="121" t="s">
        <v>876</v>
      </c>
      <c r="Y121" s="25" t="s">
        <v>990</v>
      </c>
    </row>
    <row r="122" spans="1:25" ht="22.5" customHeight="1">
      <c r="A122" s="70">
        <v>165</v>
      </c>
      <c r="B122" s="180">
        <v>19</v>
      </c>
      <c r="C122" s="181" t="s">
        <v>194</v>
      </c>
      <c r="D122" s="182" t="s">
        <v>207</v>
      </c>
      <c r="E122" s="181" t="s">
        <v>588</v>
      </c>
      <c r="F122" s="215" t="s">
        <v>586</v>
      </c>
      <c r="G122" s="215" t="s">
        <v>587</v>
      </c>
      <c r="H122" s="184" t="s">
        <v>589</v>
      </c>
      <c r="I122" s="184"/>
      <c r="J122" s="186" t="s">
        <v>451</v>
      </c>
      <c r="K122" s="186" t="s">
        <v>6</v>
      </c>
      <c r="L122" s="216" t="s">
        <v>505</v>
      </c>
      <c r="M122" s="186" t="s">
        <v>733</v>
      </c>
      <c r="N122" s="184">
        <v>9</v>
      </c>
      <c r="O122" s="184">
        <v>8</v>
      </c>
      <c r="P122" s="184">
        <v>9</v>
      </c>
      <c r="Q122" s="184">
        <v>8</v>
      </c>
      <c r="R122" s="188">
        <v>4.75</v>
      </c>
      <c r="S122" s="188">
        <v>5.25</v>
      </c>
      <c r="T122" s="184">
        <v>3</v>
      </c>
      <c r="U122" s="70"/>
      <c r="V122" s="114">
        <f t="shared" si="4"/>
        <v>40</v>
      </c>
      <c r="W122" s="70"/>
      <c r="X122" s="121" t="s">
        <v>887</v>
      </c>
      <c r="Y122" s="25" t="s">
        <v>1001</v>
      </c>
    </row>
    <row r="123" spans="1:25" ht="22.5" customHeight="1">
      <c r="A123" s="70">
        <v>150</v>
      </c>
      <c r="B123" s="180">
        <v>4</v>
      </c>
      <c r="C123" s="181" t="s">
        <v>194</v>
      </c>
      <c r="D123" s="182" t="s">
        <v>209</v>
      </c>
      <c r="E123" s="189" t="s">
        <v>394</v>
      </c>
      <c r="F123" s="215" t="s">
        <v>555</v>
      </c>
      <c r="G123" s="215" t="s">
        <v>556</v>
      </c>
      <c r="H123" s="198">
        <v>39671</v>
      </c>
      <c r="I123" s="198"/>
      <c r="J123" s="186" t="s">
        <v>463</v>
      </c>
      <c r="K123" s="186" t="s">
        <v>14</v>
      </c>
      <c r="L123" s="186" t="s">
        <v>464</v>
      </c>
      <c r="M123" s="216" t="s">
        <v>731</v>
      </c>
      <c r="N123" s="184">
        <v>9</v>
      </c>
      <c r="O123" s="184">
        <v>7</v>
      </c>
      <c r="P123" s="184">
        <v>6</v>
      </c>
      <c r="Q123" s="184">
        <v>6</v>
      </c>
      <c r="R123" s="188">
        <v>6.25</v>
      </c>
      <c r="S123" s="188">
        <v>5.25</v>
      </c>
      <c r="T123" s="184">
        <v>3</v>
      </c>
      <c r="U123" s="70"/>
      <c r="V123" s="114">
        <f t="shared" si="4"/>
        <v>40</v>
      </c>
      <c r="W123" s="70"/>
      <c r="X123" s="121" t="s">
        <v>761</v>
      </c>
      <c r="Y123" s="25" t="s">
        <v>1064</v>
      </c>
    </row>
    <row r="124" spans="1:25" ht="22.5" customHeight="1">
      <c r="A124" s="25">
        <v>26</v>
      </c>
      <c r="B124" s="176" t="s">
        <v>195</v>
      </c>
      <c r="C124" s="176" t="s">
        <v>192</v>
      </c>
      <c r="D124" s="176" t="s">
        <v>192</v>
      </c>
      <c r="E124" s="176" t="s">
        <v>217</v>
      </c>
      <c r="F124" s="177" t="s">
        <v>35</v>
      </c>
      <c r="G124" s="177" t="s">
        <v>36</v>
      </c>
      <c r="H124" s="178"/>
      <c r="I124" s="179" t="s">
        <v>37</v>
      </c>
      <c r="J124" s="178" t="s">
        <v>33</v>
      </c>
      <c r="K124" s="178" t="s">
        <v>6</v>
      </c>
      <c r="L124" s="178" t="s">
        <v>24</v>
      </c>
      <c r="M124" s="178" t="s">
        <v>17</v>
      </c>
      <c r="N124" s="178">
        <v>8</v>
      </c>
      <c r="O124" s="178">
        <v>9</v>
      </c>
      <c r="P124" s="178">
        <v>9</v>
      </c>
      <c r="Q124" s="178">
        <v>8</v>
      </c>
      <c r="R124" s="114">
        <v>4</v>
      </c>
      <c r="S124" s="114">
        <v>6</v>
      </c>
      <c r="T124" s="178">
        <v>3</v>
      </c>
      <c r="U124" s="114"/>
      <c r="V124" s="114">
        <f t="shared" si="4"/>
        <v>40</v>
      </c>
      <c r="W124" s="114"/>
      <c r="X124" s="121" t="s">
        <v>816</v>
      </c>
      <c r="Y124" s="25" t="s">
        <v>1119</v>
      </c>
    </row>
    <row r="125" spans="1:25" ht="22.5" customHeight="1">
      <c r="A125" s="25">
        <v>23</v>
      </c>
      <c r="B125" s="176" t="s">
        <v>192</v>
      </c>
      <c r="C125" s="176" t="s">
        <v>192</v>
      </c>
      <c r="D125" s="176" t="s">
        <v>195</v>
      </c>
      <c r="E125" s="176" t="s">
        <v>214</v>
      </c>
      <c r="F125" s="177" t="s">
        <v>179</v>
      </c>
      <c r="G125" s="177" t="s">
        <v>180</v>
      </c>
      <c r="H125" s="211">
        <v>39623</v>
      </c>
      <c r="I125" s="178"/>
      <c r="J125" s="178" t="s">
        <v>181</v>
      </c>
      <c r="K125" s="178" t="s">
        <v>28</v>
      </c>
      <c r="L125" s="178" t="s">
        <v>182</v>
      </c>
      <c r="M125" s="178" t="s">
        <v>183</v>
      </c>
      <c r="N125" s="178">
        <v>9</v>
      </c>
      <c r="O125" s="178">
        <v>8</v>
      </c>
      <c r="P125" s="178">
        <v>8</v>
      </c>
      <c r="Q125" s="178">
        <v>8</v>
      </c>
      <c r="R125" s="114">
        <v>2.75</v>
      </c>
      <c r="S125" s="114">
        <v>7</v>
      </c>
      <c r="T125" s="178">
        <v>3</v>
      </c>
      <c r="U125" s="114"/>
      <c r="V125" s="114">
        <f t="shared" si="4"/>
        <v>39</v>
      </c>
      <c r="W125" s="114"/>
      <c r="X125" s="121" t="s">
        <v>868</v>
      </c>
      <c r="Y125" s="25" t="s">
        <v>982</v>
      </c>
    </row>
    <row r="126" spans="1:27" ht="22.5" customHeight="1">
      <c r="A126" s="26">
        <v>49</v>
      </c>
      <c r="B126" s="189" t="s">
        <v>195</v>
      </c>
      <c r="C126" s="199" t="s">
        <v>193</v>
      </c>
      <c r="D126" s="189" t="s">
        <v>200</v>
      </c>
      <c r="E126" s="189" t="s">
        <v>195</v>
      </c>
      <c r="F126" s="197" t="s">
        <v>260</v>
      </c>
      <c r="G126" s="197" t="s">
        <v>261</v>
      </c>
      <c r="H126" s="25"/>
      <c r="I126" s="213" t="s">
        <v>262</v>
      </c>
      <c r="J126" s="115" t="s">
        <v>263</v>
      </c>
      <c r="K126" s="25" t="s">
        <v>14</v>
      </c>
      <c r="L126" s="25" t="s">
        <v>265</v>
      </c>
      <c r="M126" s="25" t="s">
        <v>266</v>
      </c>
      <c r="N126" s="25">
        <v>9</v>
      </c>
      <c r="O126" s="25">
        <v>8</v>
      </c>
      <c r="P126" s="25">
        <v>9</v>
      </c>
      <c r="Q126" s="25">
        <v>8</v>
      </c>
      <c r="R126" s="70">
        <v>4.25</v>
      </c>
      <c r="S126" s="70">
        <v>5.25</v>
      </c>
      <c r="T126" s="25">
        <v>3</v>
      </c>
      <c r="U126" s="70"/>
      <c r="V126" s="114">
        <f t="shared" si="4"/>
        <v>39</v>
      </c>
      <c r="W126" s="70"/>
      <c r="X126" s="121" t="s">
        <v>775</v>
      </c>
      <c r="Y126" s="25" t="s">
        <v>1078</v>
      </c>
      <c r="AA126" s="133"/>
    </row>
    <row r="127" spans="1:26" ht="22.5" customHeight="1">
      <c r="A127" s="70">
        <v>142</v>
      </c>
      <c r="B127" s="309">
        <v>17</v>
      </c>
      <c r="C127" s="181" t="s">
        <v>194</v>
      </c>
      <c r="D127" s="182" t="s">
        <v>207</v>
      </c>
      <c r="E127" s="181" t="s">
        <v>230</v>
      </c>
      <c r="F127" s="183" t="s">
        <v>537</v>
      </c>
      <c r="G127" s="183" t="s">
        <v>538</v>
      </c>
      <c r="H127" s="198"/>
      <c r="I127" s="198">
        <v>39580</v>
      </c>
      <c r="J127" s="186" t="s">
        <v>451</v>
      </c>
      <c r="K127" s="184" t="s">
        <v>251</v>
      </c>
      <c r="L127" s="187" t="s">
        <v>505</v>
      </c>
      <c r="M127" s="184" t="s">
        <v>721</v>
      </c>
      <c r="N127" s="184">
        <v>6</v>
      </c>
      <c r="O127" s="184">
        <v>8</v>
      </c>
      <c r="P127" s="184">
        <v>9</v>
      </c>
      <c r="Q127" s="184">
        <v>8</v>
      </c>
      <c r="R127" s="188">
        <v>6</v>
      </c>
      <c r="S127" s="188">
        <v>5.75</v>
      </c>
      <c r="T127" s="184"/>
      <c r="U127" s="70"/>
      <c r="V127" s="114">
        <f t="shared" si="4"/>
        <v>39</v>
      </c>
      <c r="W127" s="70"/>
      <c r="X127" s="121" t="s">
        <v>854</v>
      </c>
      <c r="Y127" s="25" t="s">
        <v>968</v>
      </c>
      <c r="Z127" s="310"/>
    </row>
    <row r="128" spans="1:26" ht="22.5" customHeight="1">
      <c r="A128" s="70">
        <v>193</v>
      </c>
      <c r="B128" s="189" t="s">
        <v>197</v>
      </c>
      <c r="C128" s="189" t="s">
        <v>195</v>
      </c>
      <c r="D128" s="189" t="s">
        <v>213</v>
      </c>
      <c r="E128" s="189" t="s">
        <v>214</v>
      </c>
      <c r="F128" s="202" t="s">
        <v>681</v>
      </c>
      <c r="G128" s="202" t="s">
        <v>36</v>
      </c>
      <c r="H128" s="189"/>
      <c r="I128" s="204" t="s">
        <v>682</v>
      </c>
      <c r="J128" s="212" t="s">
        <v>628</v>
      </c>
      <c r="K128" s="189" t="s">
        <v>6</v>
      </c>
      <c r="L128" s="189" t="s">
        <v>609</v>
      </c>
      <c r="M128" s="212" t="s">
        <v>651</v>
      </c>
      <c r="N128" s="184">
        <v>8</v>
      </c>
      <c r="O128" s="184">
        <v>8</v>
      </c>
      <c r="P128" s="184">
        <v>8</v>
      </c>
      <c r="Q128" s="184">
        <v>8</v>
      </c>
      <c r="R128" s="188">
        <v>5.5</v>
      </c>
      <c r="S128" s="188">
        <v>4.5</v>
      </c>
      <c r="T128" s="184">
        <v>3</v>
      </c>
      <c r="U128" s="70"/>
      <c r="V128" s="114">
        <f t="shared" si="4"/>
        <v>39</v>
      </c>
      <c r="W128" s="125"/>
      <c r="X128" s="121" t="s">
        <v>800</v>
      </c>
      <c r="Y128" s="25" t="s">
        <v>1103</v>
      </c>
      <c r="Z128" s="88"/>
    </row>
    <row r="129" spans="1:25" ht="22.5" customHeight="1">
      <c r="A129" s="70">
        <v>180</v>
      </c>
      <c r="B129" s="189" t="s">
        <v>201</v>
      </c>
      <c r="C129" s="189" t="s">
        <v>195</v>
      </c>
      <c r="D129" s="189" t="s">
        <v>214</v>
      </c>
      <c r="E129" s="189" t="s">
        <v>201</v>
      </c>
      <c r="F129" s="140" t="s">
        <v>641</v>
      </c>
      <c r="G129" s="140" t="s">
        <v>642</v>
      </c>
      <c r="H129" s="238"/>
      <c r="I129" s="240" t="s">
        <v>446</v>
      </c>
      <c r="J129" s="241" t="s">
        <v>643</v>
      </c>
      <c r="K129" s="242" t="s">
        <v>251</v>
      </c>
      <c r="L129" s="115" t="s">
        <v>644</v>
      </c>
      <c r="M129" s="115" t="s">
        <v>1161</v>
      </c>
      <c r="N129" s="115">
        <v>9</v>
      </c>
      <c r="O129" s="115">
        <v>7</v>
      </c>
      <c r="P129" s="115">
        <v>10</v>
      </c>
      <c r="Q129" s="115">
        <v>9</v>
      </c>
      <c r="R129" s="114">
        <v>4</v>
      </c>
      <c r="S129" s="114">
        <v>6.75</v>
      </c>
      <c r="T129" s="115"/>
      <c r="U129" s="114"/>
      <c r="V129" s="114">
        <f t="shared" si="4"/>
        <v>39</v>
      </c>
      <c r="W129" s="114"/>
      <c r="X129" s="121" t="s">
        <v>916</v>
      </c>
      <c r="Y129" s="25" t="s">
        <v>1030</v>
      </c>
    </row>
    <row r="130" spans="1:25" ht="22.5" customHeight="1">
      <c r="A130" s="26">
        <v>63</v>
      </c>
      <c r="B130" s="189" t="s">
        <v>209</v>
      </c>
      <c r="C130" s="199" t="s">
        <v>193</v>
      </c>
      <c r="D130" s="189" t="s">
        <v>197</v>
      </c>
      <c r="E130" s="189" t="s">
        <v>209</v>
      </c>
      <c r="F130" s="197" t="s">
        <v>313</v>
      </c>
      <c r="G130" s="197" t="s">
        <v>314</v>
      </c>
      <c r="H130" s="25"/>
      <c r="I130" s="213">
        <v>39545</v>
      </c>
      <c r="J130" s="25" t="s">
        <v>282</v>
      </c>
      <c r="K130" s="25" t="s">
        <v>28</v>
      </c>
      <c r="L130" s="25" t="s">
        <v>283</v>
      </c>
      <c r="M130" s="25" t="s">
        <v>288</v>
      </c>
      <c r="N130" s="25">
        <v>8</v>
      </c>
      <c r="O130" s="25">
        <v>8</v>
      </c>
      <c r="P130" s="25">
        <v>7</v>
      </c>
      <c r="Q130" s="25">
        <v>7</v>
      </c>
      <c r="R130" s="70">
        <v>4.75</v>
      </c>
      <c r="S130" s="70">
        <v>5.5</v>
      </c>
      <c r="T130" s="25">
        <v>3</v>
      </c>
      <c r="U130" s="70"/>
      <c r="V130" s="114">
        <f t="shared" si="4"/>
        <v>38.5</v>
      </c>
      <c r="W130" s="70"/>
      <c r="X130" s="121" t="s">
        <v>788</v>
      </c>
      <c r="Y130" s="25" t="s">
        <v>1091</v>
      </c>
    </row>
    <row r="131" spans="1:27" ht="22.5" customHeight="1">
      <c r="A131" s="26">
        <v>97</v>
      </c>
      <c r="B131" s="189" t="s">
        <v>205</v>
      </c>
      <c r="C131" s="199" t="s">
        <v>193</v>
      </c>
      <c r="D131" s="189" t="s">
        <v>201</v>
      </c>
      <c r="E131" s="189" t="s">
        <v>418</v>
      </c>
      <c r="F131" s="197" t="s">
        <v>419</v>
      </c>
      <c r="G131" s="197" t="s">
        <v>137</v>
      </c>
      <c r="H131" s="25"/>
      <c r="I131" s="25" t="s">
        <v>420</v>
      </c>
      <c r="J131" s="115" t="s">
        <v>245</v>
      </c>
      <c r="K131" s="25" t="s">
        <v>6</v>
      </c>
      <c r="L131" s="115" t="s">
        <v>246</v>
      </c>
      <c r="M131" s="25" t="s">
        <v>421</v>
      </c>
      <c r="N131" s="25">
        <v>7</v>
      </c>
      <c r="O131" s="25">
        <v>6</v>
      </c>
      <c r="P131" s="25">
        <v>9</v>
      </c>
      <c r="Q131" s="25">
        <v>9</v>
      </c>
      <c r="R131" s="70">
        <v>6.75</v>
      </c>
      <c r="S131" s="70">
        <v>4.75</v>
      </c>
      <c r="T131" s="25"/>
      <c r="U131" s="70"/>
      <c r="V131" s="114">
        <f t="shared" si="4"/>
        <v>38.5</v>
      </c>
      <c r="W131" s="70"/>
      <c r="X131" s="121" t="s">
        <v>833</v>
      </c>
      <c r="Y131" s="25" t="s">
        <v>947</v>
      </c>
      <c r="Z131" s="4"/>
      <c r="AA131" s="4"/>
    </row>
    <row r="132" spans="1:25" ht="22.5" customHeight="1">
      <c r="A132" s="70">
        <v>117</v>
      </c>
      <c r="B132" s="141">
        <v>15</v>
      </c>
      <c r="C132" s="189" t="s">
        <v>194</v>
      </c>
      <c r="D132" s="189" t="s">
        <v>206</v>
      </c>
      <c r="E132" s="189" t="s">
        <v>206</v>
      </c>
      <c r="F132" s="140" t="s">
        <v>482</v>
      </c>
      <c r="G132" s="140" t="s">
        <v>55</v>
      </c>
      <c r="H132" s="115"/>
      <c r="I132" s="194" t="s">
        <v>483</v>
      </c>
      <c r="J132" s="140" t="s">
        <v>447</v>
      </c>
      <c r="K132" s="115" t="s">
        <v>251</v>
      </c>
      <c r="L132" s="140" t="s">
        <v>448</v>
      </c>
      <c r="M132" s="214" t="s">
        <v>717</v>
      </c>
      <c r="N132" s="25">
        <v>7</v>
      </c>
      <c r="O132" s="25">
        <v>9</v>
      </c>
      <c r="P132" s="25">
        <v>7</v>
      </c>
      <c r="Q132" s="25">
        <v>9</v>
      </c>
      <c r="R132" s="70">
        <v>5.25</v>
      </c>
      <c r="S132" s="70">
        <v>4.5</v>
      </c>
      <c r="T132" s="25">
        <v>3</v>
      </c>
      <c r="U132" s="70"/>
      <c r="V132" s="114">
        <f t="shared" si="4"/>
        <v>38.5</v>
      </c>
      <c r="W132" s="70"/>
      <c r="X132" s="121" t="s">
        <v>812</v>
      </c>
      <c r="Y132" s="25" t="s">
        <v>1115</v>
      </c>
    </row>
    <row r="133" spans="1:25" ht="22.5" customHeight="1">
      <c r="A133" s="70">
        <v>122</v>
      </c>
      <c r="B133" s="141">
        <v>20</v>
      </c>
      <c r="C133" s="189" t="s">
        <v>194</v>
      </c>
      <c r="D133" s="189" t="s">
        <v>205</v>
      </c>
      <c r="E133" s="189" t="s">
        <v>211</v>
      </c>
      <c r="F133" s="140" t="s">
        <v>492</v>
      </c>
      <c r="G133" s="140" t="s">
        <v>493</v>
      </c>
      <c r="H133" s="238">
        <v>39640</v>
      </c>
      <c r="I133" s="222"/>
      <c r="J133" s="140" t="s">
        <v>459</v>
      </c>
      <c r="K133" s="222" t="s">
        <v>251</v>
      </c>
      <c r="L133" s="140" t="s">
        <v>460</v>
      </c>
      <c r="M133" s="174" t="s">
        <v>710</v>
      </c>
      <c r="N133" s="115">
        <v>7</v>
      </c>
      <c r="O133" s="115">
        <v>7</v>
      </c>
      <c r="P133" s="115">
        <v>7</v>
      </c>
      <c r="Q133" s="115">
        <v>8</v>
      </c>
      <c r="R133" s="114">
        <v>5</v>
      </c>
      <c r="S133" s="114">
        <v>5.25</v>
      </c>
      <c r="T133" s="115">
        <v>3</v>
      </c>
      <c r="U133" s="70"/>
      <c r="V133" s="114">
        <f t="shared" si="4"/>
        <v>38</v>
      </c>
      <c r="W133" s="70"/>
      <c r="X133" s="121" t="s">
        <v>818</v>
      </c>
      <c r="Y133" s="25" t="s">
        <v>1121</v>
      </c>
    </row>
    <row r="134" spans="1:25" ht="22.5" customHeight="1">
      <c r="A134" s="70">
        <v>123</v>
      </c>
      <c r="B134" s="141">
        <v>21</v>
      </c>
      <c r="C134" s="189" t="s">
        <v>194</v>
      </c>
      <c r="D134" s="190" t="s">
        <v>207</v>
      </c>
      <c r="E134" s="189" t="s">
        <v>212</v>
      </c>
      <c r="F134" s="191" t="s">
        <v>494</v>
      </c>
      <c r="G134" s="191" t="s">
        <v>308</v>
      </c>
      <c r="H134" s="187"/>
      <c r="I134" s="187" t="s">
        <v>495</v>
      </c>
      <c r="J134" s="191" t="s">
        <v>451</v>
      </c>
      <c r="K134" s="187" t="s">
        <v>6</v>
      </c>
      <c r="L134" s="191" t="s">
        <v>496</v>
      </c>
      <c r="M134" s="186" t="s">
        <v>720</v>
      </c>
      <c r="N134" s="184">
        <v>10</v>
      </c>
      <c r="O134" s="184">
        <v>9</v>
      </c>
      <c r="P134" s="184">
        <v>10</v>
      </c>
      <c r="Q134" s="184">
        <v>9</v>
      </c>
      <c r="R134" s="188">
        <v>4.25</v>
      </c>
      <c r="S134" s="188">
        <v>3.75</v>
      </c>
      <c r="T134" s="184">
        <v>3</v>
      </c>
      <c r="U134" s="70"/>
      <c r="V134" s="114">
        <f t="shared" si="4"/>
        <v>38</v>
      </c>
      <c r="W134" s="70"/>
      <c r="X134" s="121" t="s">
        <v>932</v>
      </c>
      <c r="Y134" s="25" t="s">
        <v>1136</v>
      </c>
    </row>
    <row r="135" spans="1:25" ht="22.5" customHeight="1">
      <c r="A135" s="70">
        <v>189</v>
      </c>
      <c r="B135" s="189" t="s">
        <v>193</v>
      </c>
      <c r="C135" s="189" t="s">
        <v>195</v>
      </c>
      <c r="D135" s="189" t="s">
        <v>212</v>
      </c>
      <c r="E135" s="189" t="s">
        <v>210</v>
      </c>
      <c r="F135" s="202" t="s">
        <v>573</v>
      </c>
      <c r="G135" s="202" t="s">
        <v>670</v>
      </c>
      <c r="H135" s="204" t="s">
        <v>671</v>
      </c>
      <c r="I135" s="189"/>
      <c r="J135" s="189" t="s">
        <v>664</v>
      </c>
      <c r="K135" s="189" t="s">
        <v>6</v>
      </c>
      <c r="L135" s="189" t="s">
        <v>634</v>
      </c>
      <c r="M135" s="189" t="s">
        <v>1162</v>
      </c>
      <c r="N135" s="184">
        <v>9</v>
      </c>
      <c r="O135" s="184">
        <v>9</v>
      </c>
      <c r="P135" s="184">
        <v>8</v>
      </c>
      <c r="Q135" s="184">
        <v>7</v>
      </c>
      <c r="R135" s="188">
        <v>4.75</v>
      </c>
      <c r="S135" s="188">
        <v>4.5</v>
      </c>
      <c r="T135" s="184">
        <v>3</v>
      </c>
      <c r="U135" s="70"/>
      <c r="V135" s="114">
        <f aca="true" t="shared" si="5" ref="V135:V198">(SUM(N135:Q135)/2+R135*2+S135*2+T135+U135)</f>
        <v>38</v>
      </c>
      <c r="W135" s="125"/>
      <c r="X135" s="121" t="s">
        <v>762</v>
      </c>
      <c r="Y135" s="25" t="s">
        <v>1065</v>
      </c>
    </row>
    <row r="136" spans="1:25" ht="22.5" customHeight="1">
      <c r="A136" s="25">
        <v>17</v>
      </c>
      <c r="B136" s="176" t="s">
        <v>208</v>
      </c>
      <c r="C136" s="176" t="s">
        <v>192</v>
      </c>
      <c r="D136" s="176" t="s">
        <v>194</v>
      </c>
      <c r="E136" s="176" t="s">
        <v>208</v>
      </c>
      <c r="F136" s="177" t="s">
        <v>97</v>
      </c>
      <c r="G136" s="177" t="s">
        <v>98</v>
      </c>
      <c r="H136" s="178"/>
      <c r="I136" s="178" t="s">
        <v>99</v>
      </c>
      <c r="J136" s="178" t="s">
        <v>81</v>
      </c>
      <c r="K136" s="178" t="s">
        <v>28</v>
      </c>
      <c r="L136" s="178" t="s">
        <v>84</v>
      </c>
      <c r="M136" s="178" t="s">
        <v>85</v>
      </c>
      <c r="N136" s="178">
        <v>7</v>
      </c>
      <c r="O136" s="178">
        <v>7</v>
      </c>
      <c r="P136" s="178">
        <v>8</v>
      </c>
      <c r="Q136" s="178">
        <v>8</v>
      </c>
      <c r="R136" s="114">
        <v>6.25</v>
      </c>
      <c r="S136" s="114">
        <v>3.75</v>
      </c>
      <c r="T136" s="178">
        <v>3</v>
      </c>
      <c r="U136" s="114"/>
      <c r="V136" s="114">
        <f t="shared" si="5"/>
        <v>38</v>
      </c>
      <c r="W136" s="114"/>
      <c r="X136" s="121" t="s">
        <v>923</v>
      </c>
      <c r="Y136" s="25" t="s">
        <v>1037</v>
      </c>
    </row>
    <row r="137" spans="1:25" ht="22.5" customHeight="1">
      <c r="A137" s="26">
        <v>52</v>
      </c>
      <c r="B137" s="189" t="s">
        <v>198</v>
      </c>
      <c r="C137" s="199" t="s">
        <v>193</v>
      </c>
      <c r="D137" s="189" t="s">
        <v>196</v>
      </c>
      <c r="E137" s="189" t="s">
        <v>198</v>
      </c>
      <c r="F137" s="140" t="s">
        <v>179</v>
      </c>
      <c r="G137" s="140" t="s">
        <v>274</v>
      </c>
      <c r="H137" s="200">
        <v>39539</v>
      </c>
      <c r="I137" s="25"/>
      <c r="J137" s="115" t="s">
        <v>275</v>
      </c>
      <c r="K137" s="115" t="s">
        <v>276</v>
      </c>
      <c r="L137" s="115" t="s">
        <v>277</v>
      </c>
      <c r="M137" s="115" t="s">
        <v>278</v>
      </c>
      <c r="N137" s="115">
        <v>9</v>
      </c>
      <c r="O137" s="115">
        <v>8</v>
      </c>
      <c r="P137" s="115">
        <v>6</v>
      </c>
      <c r="Q137" s="115">
        <v>7</v>
      </c>
      <c r="R137" s="70">
        <v>6.25</v>
      </c>
      <c r="S137" s="70">
        <v>3.5</v>
      </c>
      <c r="T137" s="115">
        <v>3</v>
      </c>
      <c r="U137" s="70"/>
      <c r="V137" s="114">
        <f t="shared" si="5"/>
        <v>37.5</v>
      </c>
      <c r="W137" s="70"/>
      <c r="X137" s="121" t="s">
        <v>872</v>
      </c>
      <c r="Y137" s="25" t="s">
        <v>986</v>
      </c>
    </row>
    <row r="138" spans="1:27" ht="22.5" customHeight="1">
      <c r="A138" s="26">
        <v>61</v>
      </c>
      <c r="B138" s="189" t="s">
        <v>207</v>
      </c>
      <c r="C138" s="199" t="s">
        <v>193</v>
      </c>
      <c r="D138" s="189" t="s">
        <v>200</v>
      </c>
      <c r="E138" s="189" t="s">
        <v>207</v>
      </c>
      <c r="F138" s="197" t="s">
        <v>307</v>
      </c>
      <c r="G138" s="197" t="s">
        <v>308</v>
      </c>
      <c r="H138" s="25"/>
      <c r="I138" s="213" t="s">
        <v>309</v>
      </c>
      <c r="J138" s="115" t="s">
        <v>310</v>
      </c>
      <c r="K138" s="25" t="s">
        <v>264</v>
      </c>
      <c r="L138" s="25" t="s">
        <v>265</v>
      </c>
      <c r="M138" s="25" t="s">
        <v>266</v>
      </c>
      <c r="N138" s="25">
        <v>6</v>
      </c>
      <c r="O138" s="25">
        <v>6</v>
      </c>
      <c r="P138" s="25">
        <v>8</v>
      </c>
      <c r="Q138" s="25">
        <v>6</v>
      </c>
      <c r="R138" s="70">
        <v>6</v>
      </c>
      <c r="S138" s="70">
        <v>4.75</v>
      </c>
      <c r="T138" s="25">
        <v>3</v>
      </c>
      <c r="U138" s="70"/>
      <c r="V138" s="114">
        <f t="shared" si="5"/>
        <v>37.5</v>
      </c>
      <c r="W138" s="70"/>
      <c r="X138" s="121" t="s">
        <v>839</v>
      </c>
      <c r="Y138" s="25" t="s">
        <v>953</v>
      </c>
      <c r="Z138" s="4"/>
      <c r="AA138" s="250"/>
    </row>
    <row r="139" spans="1:25" ht="22.5" customHeight="1">
      <c r="A139" s="26">
        <v>58</v>
      </c>
      <c r="B139" s="189" t="s">
        <v>204</v>
      </c>
      <c r="C139" s="199" t="s">
        <v>193</v>
      </c>
      <c r="D139" s="189" t="s">
        <v>201</v>
      </c>
      <c r="E139" s="189" t="s">
        <v>204</v>
      </c>
      <c r="F139" s="197" t="s">
        <v>179</v>
      </c>
      <c r="G139" s="197" t="s">
        <v>298</v>
      </c>
      <c r="H139" s="213">
        <v>39767</v>
      </c>
      <c r="I139" s="25"/>
      <c r="J139" s="115" t="s">
        <v>245</v>
      </c>
      <c r="K139" s="25" t="s">
        <v>28</v>
      </c>
      <c r="L139" s="115" t="s">
        <v>246</v>
      </c>
      <c r="M139" s="25" t="s">
        <v>299</v>
      </c>
      <c r="N139" s="25">
        <v>9</v>
      </c>
      <c r="O139" s="25">
        <v>7</v>
      </c>
      <c r="P139" s="25">
        <v>9</v>
      </c>
      <c r="Q139" s="25">
        <v>9</v>
      </c>
      <c r="R139" s="70">
        <v>4.75</v>
      </c>
      <c r="S139" s="70">
        <v>4</v>
      </c>
      <c r="T139" s="25">
        <v>3</v>
      </c>
      <c r="U139" s="70"/>
      <c r="V139" s="114">
        <f t="shared" si="5"/>
        <v>37.5</v>
      </c>
      <c r="W139" s="70"/>
      <c r="X139" s="121" t="s">
        <v>911</v>
      </c>
      <c r="Y139" s="25" t="s">
        <v>1025</v>
      </c>
    </row>
    <row r="140" spans="1:25" ht="22.5" customHeight="1">
      <c r="A140" s="70">
        <v>137</v>
      </c>
      <c r="B140" s="180">
        <v>12</v>
      </c>
      <c r="C140" s="181" t="s">
        <v>194</v>
      </c>
      <c r="D140" s="182" t="s">
        <v>207</v>
      </c>
      <c r="E140" s="189" t="s">
        <v>225</v>
      </c>
      <c r="F140" s="183" t="s">
        <v>526</v>
      </c>
      <c r="G140" s="183" t="s">
        <v>527</v>
      </c>
      <c r="H140" s="184" t="s">
        <v>528</v>
      </c>
      <c r="I140" s="184"/>
      <c r="J140" s="186" t="s">
        <v>451</v>
      </c>
      <c r="K140" s="184" t="s">
        <v>6</v>
      </c>
      <c r="L140" s="187" t="s">
        <v>496</v>
      </c>
      <c r="M140" s="184" t="s">
        <v>720</v>
      </c>
      <c r="N140" s="184">
        <v>9</v>
      </c>
      <c r="O140" s="184">
        <v>9</v>
      </c>
      <c r="P140" s="184">
        <v>9</v>
      </c>
      <c r="Q140" s="184">
        <v>9</v>
      </c>
      <c r="R140" s="188">
        <v>4.75</v>
      </c>
      <c r="S140" s="188">
        <v>3.5</v>
      </c>
      <c r="T140" s="184">
        <v>3</v>
      </c>
      <c r="U140" s="70"/>
      <c r="V140" s="114">
        <f t="shared" si="5"/>
        <v>37.5</v>
      </c>
      <c r="W140" s="70"/>
      <c r="X140" s="121" t="s">
        <v>767</v>
      </c>
      <c r="Y140" s="25" t="s">
        <v>1070</v>
      </c>
    </row>
    <row r="141" spans="1:25" ht="22.5" customHeight="1">
      <c r="A141" s="70">
        <v>175</v>
      </c>
      <c r="B141" s="189" t="s">
        <v>196</v>
      </c>
      <c r="C141" s="189" t="s">
        <v>195</v>
      </c>
      <c r="D141" s="189" t="s">
        <v>211</v>
      </c>
      <c r="E141" s="189" t="s">
        <v>196</v>
      </c>
      <c r="F141" s="140" t="s">
        <v>595</v>
      </c>
      <c r="G141" s="140" t="s">
        <v>304</v>
      </c>
      <c r="H141" s="238"/>
      <c r="I141" s="194" t="s">
        <v>623</v>
      </c>
      <c r="J141" s="174" t="s">
        <v>612</v>
      </c>
      <c r="K141" s="115" t="s">
        <v>6</v>
      </c>
      <c r="L141" s="115" t="s">
        <v>613</v>
      </c>
      <c r="M141" s="115" t="s">
        <v>624</v>
      </c>
      <c r="N141" s="115">
        <v>7</v>
      </c>
      <c r="O141" s="115">
        <v>6</v>
      </c>
      <c r="P141" s="115">
        <v>8</v>
      </c>
      <c r="Q141" s="115">
        <v>8</v>
      </c>
      <c r="R141" s="114">
        <v>6.25</v>
      </c>
      <c r="S141" s="114">
        <v>3.75</v>
      </c>
      <c r="T141" s="115">
        <v>3</v>
      </c>
      <c r="U141" s="114"/>
      <c r="V141" s="114">
        <f t="shared" si="5"/>
        <v>37.5</v>
      </c>
      <c r="W141" s="114"/>
      <c r="X141" s="121" t="s">
        <v>754</v>
      </c>
      <c r="Y141" s="25" t="s">
        <v>1057</v>
      </c>
    </row>
    <row r="142" spans="1:27" ht="22.5" customHeight="1">
      <c r="A142" s="70">
        <v>190</v>
      </c>
      <c r="B142" s="189" t="s">
        <v>194</v>
      </c>
      <c r="C142" s="189" t="s">
        <v>195</v>
      </c>
      <c r="D142" s="189" t="s">
        <v>211</v>
      </c>
      <c r="E142" s="189" t="s">
        <v>211</v>
      </c>
      <c r="F142" s="202" t="s">
        <v>656</v>
      </c>
      <c r="G142" s="202" t="s">
        <v>672</v>
      </c>
      <c r="H142" s="203" t="s">
        <v>673</v>
      </c>
      <c r="I142" s="189"/>
      <c r="J142" s="189" t="s">
        <v>612</v>
      </c>
      <c r="K142" s="189" t="s">
        <v>6</v>
      </c>
      <c r="L142" s="189" t="s">
        <v>613</v>
      </c>
      <c r="M142" s="189" t="s">
        <v>624</v>
      </c>
      <c r="N142" s="189">
        <v>7</v>
      </c>
      <c r="O142" s="189">
        <v>7</v>
      </c>
      <c r="P142" s="189">
        <v>8</v>
      </c>
      <c r="Q142" s="189">
        <v>8</v>
      </c>
      <c r="R142" s="125" t="s">
        <v>1156</v>
      </c>
      <c r="S142" s="114">
        <v>4.75</v>
      </c>
      <c r="T142" s="189">
        <v>3</v>
      </c>
      <c r="U142" s="125"/>
      <c r="V142" s="114">
        <f t="shared" si="5"/>
        <v>37.5</v>
      </c>
      <c r="W142" s="125"/>
      <c r="X142" s="121" t="s">
        <v>843</v>
      </c>
      <c r="Y142" s="25" t="s">
        <v>957</v>
      </c>
      <c r="Z142" s="4"/>
      <c r="AA142" s="4"/>
    </row>
    <row r="143" spans="1:25" ht="22.5" customHeight="1">
      <c r="A143" s="25">
        <v>39</v>
      </c>
      <c r="B143" s="176" t="s">
        <v>208</v>
      </c>
      <c r="C143" s="176" t="s">
        <v>192</v>
      </c>
      <c r="D143" s="176" t="s">
        <v>192</v>
      </c>
      <c r="E143" s="176" t="s">
        <v>230</v>
      </c>
      <c r="F143" s="177" t="s">
        <v>72</v>
      </c>
      <c r="G143" s="177" t="s">
        <v>73</v>
      </c>
      <c r="H143" s="179"/>
      <c r="I143" s="179" t="s">
        <v>74</v>
      </c>
      <c r="J143" s="178" t="s">
        <v>33</v>
      </c>
      <c r="K143" s="178" t="s">
        <v>14</v>
      </c>
      <c r="L143" s="178" t="s">
        <v>24</v>
      </c>
      <c r="M143" s="178" t="s">
        <v>10</v>
      </c>
      <c r="N143" s="178">
        <v>9</v>
      </c>
      <c r="O143" s="178">
        <v>9</v>
      </c>
      <c r="P143" s="178">
        <v>9</v>
      </c>
      <c r="Q143" s="178">
        <v>9</v>
      </c>
      <c r="R143" s="114">
        <v>4.25</v>
      </c>
      <c r="S143" s="114">
        <v>4</v>
      </c>
      <c r="T143" s="178">
        <v>3</v>
      </c>
      <c r="U143" s="114"/>
      <c r="V143" s="114">
        <f t="shared" si="5"/>
        <v>37.5</v>
      </c>
      <c r="W143" s="114"/>
      <c r="X143" s="121" t="s">
        <v>851</v>
      </c>
      <c r="Y143" s="25" t="s">
        <v>965</v>
      </c>
    </row>
    <row r="144" spans="1:25" ht="22.5" customHeight="1">
      <c r="A144" s="25">
        <v>1</v>
      </c>
      <c r="B144" s="176" t="s">
        <v>192</v>
      </c>
      <c r="C144" s="176" t="s">
        <v>192</v>
      </c>
      <c r="D144" s="176" t="s">
        <v>192</v>
      </c>
      <c r="E144" s="176" t="s">
        <v>192</v>
      </c>
      <c r="F144" s="177" t="s">
        <v>21</v>
      </c>
      <c r="G144" s="177" t="s">
        <v>22</v>
      </c>
      <c r="H144" s="178"/>
      <c r="I144" s="179" t="s">
        <v>23</v>
      </c>
      <c r="J144" s="178" t="s">
        <v>33</v>
      </c>
      <c r="K144" s="178" t="s">
        <v>14</v>
      </c>
      <c r="L144" s="178" t="s">
        <v>24</v>
      </c>
      <c r="M144" s="178" t="s">
        <v>17</v>
      </c>
      <c r="N144" s="178">
        <v>9</v>
      </c>
      <c r="O144" s="178">
        <v>9</v>
      </c>
      <c r="P144" s="178">
        <v>9</v>
      </c>
      <c r="Q144" s="178">
        <v>9</v>
      </c>
      <c r="R144" s="114">
        <v>4</v>
      </c>
      <c r="S144" s="114">
        <v>4</v>
      </c>
      <c r="T144" s="178">
        <v>3</v>
      </c>
      <c r="U144" s="114"/>
      <c r="V144" s="114">
        <f t="shared" si="5"/>
        <v>37</v>
      </c>
      <c r="W144" s="114"/>
      <c r="X144" s="121" t="s">
        <v>783</v>
      </c>
      <c r="Y144" s="25" t="s">
        <v>1086</v>
      </c>
    </row>
    <row r="145" spans="1:25" ht="22.5" customHeight="1">
      <c r="A145" s="70">
        <v>186</v>
      </c>
      <c r="B145" s="189" t="s">
        <v>207</v>
      </c>
      <c r="C145" s="189" t="s">
        <v>195</v>
      </c>
      <c r="D145" s="189" t="s">
        <v>211</v>
      </c>
      <c r="E145" s="189" t="s">
        <v>207</v>
      </c>
      <c r="F145" s="140" t="s">
        <v>520</v>
      </c>
      <c r="G145" s="140" t="s">
        <v>336</v>
      </c>
      <c r="H145" s="238"/>
      <c r="I145" s="221" t="s">
        <v>660</v>
      </c>
      <c r="J145" s="174" t="s">
        <v>612</v>
      </c>
      <c r="K145" s="115" t="s">
        <v>6</v>
      </c>
      <c r="L145" s="115" t="s">
        <v>613</v>
      </c>
      <c r="M145" s="115" t="s">
        <v>624</v>
      </c>
      <c r="N145" s="115">
        <v>7</v>
      </c>
      <c r="O145" s="115">
        <v>7</v>
      </c>
      <c r="P145" s="115">
        <v>7</v>
      </c>
      <c r="Q145" s="115">
        <v>8</v>
      </c>
      <c r="R145" s="114">
        <v>5</v>
      </c>
      <c r="S145" s="114">
        <v>4.75</v>
      </c>
      <c r="T145" s="115">
        <v>3</v>
      </c>
      <c r="U145" s="114"/>
      <c r="V145" s="114">
        <f t="shared" si="5"/>
        <v>37</v>
      </c>
      <c r="W145" s="114"/>
      <c r="X145" s="121" t="s">
        <v>789</v>
      </c>
      <c r="Y145" s="25" t="s">
        <v>1092</v>
      </c>
    </row>
    <row r="146" spans="1:25" ht="22.5" customHeight="1">
      <c r="A146" s="70">
        <v>196</v>
      </c>
      <c r="B146" s="189" t="s">
        <v>200</v>
      </c>
      <c r="C146" s="189" t="s">
        <v>195</v>
      </c>
      <c r="D146" s="189" t="s">
        <v>211</v>
      </c>
      <c r="E146" s="189" t="s">
        <v>217</v>
      </c>
      <c r="F146" s="202" t="s">
        <v>688</v>
      </c>
      <c r="G146" s="202" t="s">
        <v>689</v>
      </c>
      <c r="H146" s="203"/>
      <c r="I146" s="204" t="s">
        <v>690</v>
      </c>
      <c r="J146" s="189" t="s">
        <v>612</v>
      </c>
      <c r="K146" s="189" t="s">
        <v>6</v>
      </c>
      <c r="L146" s="189" t="s">
        <v>613</v>
      </c>
      <c r="M146" s="189" t="s">
        <v>624</v>
      </c>
      <c r="N146" s="189">
        <v>9</v>
      </c>
      <c r="O146" s="189">
        <v>7</v>
      </c>
      <c r="P146" s="189">
        <v>7</v>
      </c>
      <c r="Q146" s="189">
        <v>8</v>
      </c>
      <c r="R146" s="114">
        <v>4.75</v>
      </c>
      <c r="S146" s="114">
        <v>4.5</v>
      </c>
      <c r="T146" s="189">
        <v>3</v>
      </c>
      <c r="U146" s="125"/>
      <c r="V146" s="114">
        <f t="shared" si="5"/>
        <v>37</v>
      </c>
      <c r="W146" s="125"/>
      <c r="X146" s="121" t="s">
        <v>742</v>
      </c>
      <c r="Y146" s="25" t="s">
        <v>1045</v>
      </c>
    </row>
    <row r="147" spans="1:25" ht="22.5" customHeight="1">
      <c r="A147" s="70">
        <v>104</v>
      </c>
      <c r="B147" s="141">
        <v>2</v>
      </c>
      <c r="C147" s="189" t="s">
        <v>194</v>
      </c>
      <c r="D147" s="189" t="s">
        <v>206</v>
      </c>
      <c r="E147" s="189" t="s">
        <v>193</v>
      </c>
      <c r="F147" s="140" t="s">
        <v>445</v>
      </c>
      <c r="G147" s="140" t="s">
        <v>22</v>
      </c>
      <c r="H147" s="194" t="s">
        <v>446</v>
      </c>
      <c r="I147" s="194"/>
      <c r="J147" s="140" t="s">
        <v>447</v>
      </c>
      <c r="K147" s="115" t="s">
        <v>251</v>
      </c>
      <c r="L147" s="140" t="s">
        <v>448</v>
      </c>
      <c r="M147" s="214" t="s">
        <v>707</v>
      </c>
      <c r="N147" s="25">
        <v>8</v>
      </c>
      <c r="O147" s="25">
        <v>8</v>
      </c>
      <c r="P147" s="25">
        <v>6</v>
      </c>
      <c r="Q147" s="25">
        <v>7</v>
      </c>
      <c r="R147" s="70">
        <v>6.25</v>
      </c>
      <c r="S147" s="70">
        <v>3.5</v>
      </c>
      <c r="T147" s="25">
        <v>3</v>
      </c>
      <c r="U147" s="70"/>
      <c r="V147" s="114">
        <f t="shared" si="5"/>
        <v>37</v>
      </c>
      <c r="W147" s="70"/>
      <c r="X147" s="121" t="s">
        <v>740</v>
      </c>
      <c r="Y147" s="25" t="s">
        <v>1043</v>
      </c>
    </row>
    <row r="148" spans="1:25" ht="22.5" customHeight="1">
      <c r="A148" s="25">
        <v>35</v>
      </c>
      <c r="B148" s="176" t="s">
        <v>204</v>
      </c>
      <c r="C148" s="176" t="s">
        <v>192</v>
      </c>
      <c r="D148" s="176" t="s">
        <v>192</v>
      </c>
      <c r="E148" s="176" t="s">
        <v>226</v>
      </c>
      <c r="F148" s="177" t="s">
        <v>50</v>
      </c>
      <c r="G148" s="177" t="s">
        <v>51</v>
      </c>
      <c r="H148" s="179" t="s">
        <v>52</v>
      </c>
      <c r="I148" s="178"/>
      <c r="J148" s="178" t="s">
        <v>33</v>
      </c>
      <c r="K148" s="192" t="s">
        <v>42</v>
      </c>
      <c r="L148" s="178" t="s">
        <v>24</v>
      </c>
      <c r="M148" s="178" t="s">
        <v>53</v>
      </c>
      <c r="N148" s="178">
        <v>9</v>
      </c>
      <c r="O148" s="178">
        <v>9</v>
      </c>
      <c r="P148" s="178">
        <v>9</v>
      </c>
      <c r="Q148" s="178">
        <v>9</v>
      </c>
      <c r="R148" s="114">
        <v>4.75</v>
      </c>
      <c r="S148" s="114">
        <v>4.5</v>
      </c>
      <c r="T148" s="178"/>
      <c r="U148" s="114"/>
      <c r="V148" s="114">
        <f t="shared" si="5"/>
        <v>36.5</v>
      </c>
      <c r="W148" s="114"/>
      <c r="X148" s="121" t="s">
        <v>937</v>
      </c>
      <c r="Y148" s="25" t="s">
        <v>1141</v>
      </c>
    </row>
    <row r="149" spans="1:25" ht="22.5" customHeight="1">
      <c r="A149" s="26">
        <v>68</v>
      </c>
      <c r="B149" s="189" t="s">
        <v>195</v>
      </c>
      <c r="C149" s="199" t="s">
        <v>193</v>
      </c>
      <c r="D149" s="189" t="s">
        <v>196</v>
      </c>
      <c r="E149" s="189" t="s">
        <v>214</v>
      </c>
      <c r="F149" s="140" t="s">
        <v>330</v>
      </c>
      <c r="G149" s="140" t="s">
        <v>331</v>
      </c>
      <c r="H149" s="200">
        <v>39765</v>
      </c>
      <c r="I149" s="25"/>
      <c r="J149" s="115" t="s">
        <v>275</v>
      </c>
      <c r="K149" s="115" t="s">
        <v>276</v>
      </c>
      <c r="L149" s="115" t="s">
        <v>277</v>
      </c>
      <c r="M149" s="115" t="s">
        <v>278</v>
      </c>
      <c r="N149" s="115">
        <v>9</v>
      </c>
      <c r="O149" s="115">
        <v>8</v>
      </c>
      <c r="P149" s="115">
        <v>9</v>
      </c>
      <c r="Q149" s="115">
        <v>8</v>
      </c>
      <c r="R149" s="70">
        <v>5.75</v>
      </c>
      <c r="S149" s="70">
        <v>2.5</v>
      </c>
      <c r="T149" s="115">
        <v>3</v>
      </c>
      <c r="U149" s="70"/>
      <c r="V149" s="114">
        <f t="shared" si="5"/>
        <v>36.5</v>
      </c>
      <c r="W149" s="70"/>
      <c r="X149" s="121" t="s">
        <v>797</v>
      </c>
      <c r="Y149" s="25" t="s">
        <v>1100</v>
      </c>
    </row>
    <row r="150" spans="1:25" ht="22.5" customHeight="1">
      <c r="A150" s="26">
        <v>102</v>
      </c>
      <c r="B150" s="176" t="s">
        <v>210</v>
      </c>
      <c r="C150" s="243" t="s">
        <v>193</v>
      </c>
      <c r="D150" s="176" t="s">
        <v>197</v>
      </c>
      <c r="E150" s="176" t="s">
        <v>437</v>
      </c>
      <c r="F150" s="244" t="s">
        <v>438</v>
      </c>
      <c r="G150" s="244" t="s">
        <v>439</v>
      </c>
      <c r="H150" s="26"/>
      <c r="I150" s="26" t="s">
        <v>440</v>
      </c>
      <c r="J150" s="26" t="s">
        <v>282</v>
      </c>
      <c r="K150" s="26" t="s">
        <v>28</v>
      </c>
      <c r="L150" s="26" t="s">
        <v>283</v>
      </c>
      <c r="M150" s="26" t="s">
        <v>288</v>
      </c>
      <c r="N150" s="26">
        <v>9</v>
      </c>
      <c r="O150" s="26">
        <v>9</v>
      </c>
      <c r="P150" s="26">
        <v>10</v>
      </c>
      <c r="Q150" s="26">
        <v>9</v>
      </c>
      <c r="R150" s="26">
        <v>5</v>
      </c>
      <c r="S150" s="26">
        <v>2.5</v>
      </c>
      <c r="T150" s="26">
        <v>3</v>
      </c>
      <c r="U150" s="70"/>
      <c r="V150" s="114">
        <f t="shared" si="5"/>
        <v>36.5</v>
      </c>
      <c r="W150" s="70"/>
      <c r="X150" s="121" t="s">
        <v>743</v>
      </c>
      <c r="Y150" s="25" t="s">
        <v>1046</v>
      </c>
    </row>
    <row r="151" spans="1:25" ht="22.5" customHeight="1">
      <c r="A151" s="70">
        <v>129</v>
      </c>
      <c r="B151" s="180">
        <v>4</v>
      </c>
      <c r="C151" s="181" t="s">
        <v>194</v>
      </c>
      <c r="D151" s="189" t="s">
        <v>205</v>
      </c>
      <c r="E151" s="189" t="s">
        <v>217</v>
      </c>
      <c r="F151" s="172" t="s">
        <v>512</v>
      </c>
      <c r="G151" s="172" t="s">
        <v>59</v>
      </c>
      <c r="H151" s="173" t="s">
        <v>350</v>
      </c>
      <c r="I151" s="200"/>
      <c r="J151" s="174" t="s">
        <v>513</v>
      </c>
      <c r="K151" s="115" t="s">
        <v>6</v>
      </c>
      <c r="L151" s="115" t="s">
        <v>460</v>
      </c>
      <c r="M151" s="115" t="s">
        <v>710</v>
      </c>
      <c r="N151" s="115">
        <v>7</v>
      </c>
      <c r="O151" s="115">
        <v>8</v>
      </c>
      <c r="P151" s="115">
        <v>7</v>
      </c>
      <c r="Q151" s="115">
        <v>8</v>
      </c>
      <c r="R151" s="114">
        <v>4.25</v>
      </c>
      <c r="S151" s="114">
        <v>5</v>
      </c>
      <c r="T151" s="115">
        <v>3</v>
      </c>
      <c r="U151" s="70"/>
      <c r="V151" s="114">
        <f t="shared" si="5"/>
        <v>36.5</v>
      </c>
      <c r="W151" s="70"/>
      <c r="X151" s="121" t="s">
        <v>753</v>
      </c>
      <c r="Y151" s="25" t="s">
        <v>1056</v>
      </c>
    </row>
    <row r="152" spans="1:25" ht="22.5" customHeight="1">
      <c r="A152" s="25">
        <v>22</v>
      </c>
      <c r="B152" s="176" t="s">
        <v>213</v>
      </c>
      <c r="C152" s="176" t="s">
        <v>192</v>
      </c>
      <c r="D152" s="176" t="s">
        <v>194</v>
      </c>
      <c r="E152" s="176" t="s">
        <v>213</v>
      </c>
      <c r="F152" s="177" t="s">
        <v>103</v>
      </c>
      <c r="G152" s="177" t="s">
        <v>104</v>
      </c>
      <c r="H152" s="178" t="s">
        <v>105</v>
      </c>
      <c r="I152" s="178"/>
      <c r="J152" s="178" t="s">
        <v>81</v>
      </c>
      <c r="K152" s="178" t="s">
        <v>6</v>
      </c>
      <c r="L152" s="178" t="s">
        <v>84</v>
      </c>
      <c r="M152" s="178" t="s">
        <v>106</v>
      </c>
      <c r="N152" s="178">
        <v>6</v>
      </c>
      <c r="O152" s="178">
        <v>7</v>
      </c>
      <c r="P152" s="178">
        <v>6</v>
      </c>
      <c r="Q152" s="178">
        <v>7</v>
      </c>
      <c r="R152" s="114">
        <v>6.5</v>
      </c>
      <c r="S152" s="114">
        <v>3.75</v>
      </c>
      <c r="T152" s="178">
        <v>3</v>
      </c>
      <c r="U152" s="114"/>
      <c r="V152" s="114">
        <f t="shared" si="5"/>
        <v>36.5</v>
      </c>
      <c r="W152" s="114"/>
      <c r="X152" s="121" t="s">
        <v>922</v>
      </c>
      <c r="Y152" s="25" t="s">
        <v>1036</v>
      </c>
    </row>
    <row r="153" spans="1:25" ht="22.5" customHeight="1">
      <c r="A153" s="25">
        <v>2</v>
      </c>
      <c r="B153" s="176" t="s">
        <v>193</v>
      </c>
      <c r="C153" s="176" t="s">
        <v>192</v>
      </c>
      <c r="D153" s="176" t="s">
        <v>193</v>
      </c>
      <c r="E153" s="176" t="s">
        <v>193</v>
      </c>
      <c r="F153" s="224" t="s">
        <v>124</v>
      </c>
      <c r="G153" s="177" t="s">
        <v>22</v>
      </c>
      <c r="H153" s="225" t="s">
        <v>125</v>
      </c>
      <c r="I153" s="178"/>
      <c r="J153" s="226" t="s">
        <v>126</v>
      </c>
      <c r="K153" s="226" t="s">
        <v>14</v>
      </c>
      <c r="L153" s="178" t="s">
        <v>166</v>
      </c>
      <c r="M153" s="226" t="s">
        <v>127</v>
      </c>
      <c r="N153" s="178">
        <v>9</v>
      </c>
      <c r="O153" s="178">
        <v>9</v>
      </c>
      <c r="P153" s="178">
        <v>9</v>
      </c>
      <c r="Q153" s="178">
        <v>7</v>
      </c>
      <c r="R153" s="114">
        <v>5.25</v>
      </c>
      <c r="S153" s="114">
        <v>4.25</v>
      </c>
      <c r="T153" s="178"/>
      <c r="U153" s="114"/>
      <c r="V153" s="114">
        <f t="shared" si="5"/>
        <v>36</v>
      </c>
      <c r="W153" s="114"/>
      <c r="X153" s="121" t="s">
        <v>798</v>
      </c>
      <c r="Y153" s="25" t="s">
        <v>1101</v>
      </c>
    </row>
    <row r="154" spans="1:25" ht="22.5" customHeight="1">
      <c r="A154" s="25">
        <v>28</v>
      </c>
      <c r="B154" s="176" t="s">
        <v>197</v>
      </c>
      <c r="C154" s="176" t="s">
        <v>192</v>
      </c>
      <c r="D154" s="176" t="s">
        <v>195</v>
      </c>
      <c r="E154" s="176" t="s">
        <v>219</v>
      </c>
      <c r="F154" s="177" t="s">
        <v>184</v>
      </c>
      <c r="G154" s="177" t="s">
        <v>185</v>
      </c>
      <c r="H154" s="211">
        <v>39584</v>
      </c>
      <c r="I154" s="178"/>
      <c r="J154" s="178" t="s">
        <v>186</v>
      </c>
      <c r="K154" s="178" t="s">
        <v>28</v>
      </c>
      <c r="L154" s="178" t="s">
        <v>182</v>
      </c>
      <c r="M154" s="178" t="s">
        <v>1163</v>
      </c>
      <c r="N154" s="178">
        <v>9</v>
      </c>
      <c r="O154" s="178">
        <v>7</v>
      </c>
      <c r="P154" s="178">
        <v>8</v>
      </c>
      <c r="Q154" s="178">
        <v>7</v>
      </c>
      <c r="R154" s="114">
        <v>5.5</v>
      </c>
      <c r="S154" s="114">
        <v>3.25</v>
      </c>
      <c r="T154" s="178">
        <v>3</v>
      </c>
      <c r="U154" s="114"/>
      <c r="V154" s="114">
        <f t="shared" si="5"/>
        <v>36</v>
      </c>
      <c r="W154" s="114"/>
      <c r="X154" s="121" t="s">
        <v>898</v>
      </c>
      <c r="Y154" s="25" t="s">
        <v>1012</v>
      </c>
    </row>
    <row r="155" spans="1:27" ht="22.5" customHeight="1">
      <c r="A155" s="26">
        <v>54</v>
      </c>
      <c r="B155" s="189" t="s">
        <v>200</v>
      </c>
      <c r="C155" s="199" t="s">
        <v>193</v>
      </c>
      <c r="D155" s="189" t="s">
        <v>197</v>
      </c>
      <c r="E155" s="189" t="s">
        <v>200</v>
      </c>
      <c r="F155" s="197" t="s">
        <v>285</v>
      </c>
      <c r="G155" s="197" t="s">
        <v>286</v>
      </c>
      <c r="H155" s="25" t="s">
        <v>287</v>
      </c>
      <c r="I155" s="213"/>
      <c r="J155" s="25" t="s">
        <v>282</v>
      </c>
      <c r="K155" s="25" t="s">
        <v>28</v>
      </c>
      <c r="L155" s="25" t="s">
        <v>283</v>
      </c>
      <c r="M155" s="25" t="s">
        <v>288</v>
      </c>
      <c r="N155" s="25">
        <v>8</v>
      </c>
      <c r="O155" s="25">
        <v>8</v>
      </c>
      <c r="P155" s="25">
        <v>9</v>
      </c>
      <c r="Q155" s="25">
        <v>8</v>
      </c>
      <c r="R155" s="70">
        <v>4.25</v>
      </c>
      <c r="S155" s="70">
        <v>4</v>
      </c>
      <c r="T155" s="25">
        <v>3</v>
      </c>
      <c r="U155" s="70"/>
      <c r="V155" s="114">
        <f t="shared" si="5"/>
        <v>36</v>
      </c>
      <c r="W155" s="70"/>
      <c r="X155" s="121" t="s">
        <v>831</v>
      </c>
      <c r="Y155" s="25" t="s">
        <v>945</v>
      </c>
      <c r="Z155" s="4"/>
      <c r="AA155" s="4"/>
    </row>
    <row r="156" spans="1:27" ht="22.5" customHeight="1">
      <c r="A156" s="26">
        <v>99</v>
      </c>
      <c r="B156" s="189" t="s">
        <v>207</v>
      </c>
      <c r="C156" s="199" t="s">
        <v>193</v>
      </c>
      <c r="D156" s="189" t="s">
        <v>197</v>
      </c>
      <c r="E156" s="189" t="s">
        <v>427</v>
      </c>
      <c r="F156" s="197" t="s">
        <v>428</v>
      </c>
      <c r="G156" s="197" t="s">
        <v>429</v>
      </c>
      <c r="H156" s="213">
        <v>39700</v>
      </c>
      <c r="I156" s="25"/>
      <c r="J156" s="25" t="s">
        <v>282</v>
      </c>
      <c r="K156" s="25" t="s">
        <v>6</v>
      </c>
      <c r="L156" s="25" t="s">
        <v>283</v>
      </c>
      <c r="M156" s="25" t="s">
        <v>284</v>
      </c>
      <c r="N156" s="25">
        <v>6</v>
      </c>
      <c r="O156" s="25">
        <v>7</v>
      </c>
      <c r="P156" s="25">
        <v>7</v>
      </c>
      <c r="Q156" s="25">
        <v>6</v>
      </c>
      <c r="R156" s="70">
        <v>6</v>
      </c>
      <c r="S156" s="70">
        <v>4</v>
      </c>
      <c r="T156" s="25">
        <v>3</v>
      </c>
      <c r="U156" s="70"/>
      <c r="V156" s="114">
        <f t="shared" si="5"/>
        <v>36</v>
      </c>
      <c r="W156" s="70"/>
      <c r="X156" s="121" t="s">
        <v>828</v>
      </c>
      <c r="Y156" s="25" t="s">
        <v>942</v>
      </c>
      <c r="Z156" s="4"/>
      <c r="AA156" s="4"/>
    </row>
    <row r="157" spans="1:27" ht="22.5" customHeight="1">
      <c r="A157" s="26">
        <v>60</v>
      </c>
      <c r="B157" s="189" t="s">
        <v>206</v>
      </c>
      <c r="C157" s="199" t="s">
        <v>193</v>
      </c>
      <c r="D157" s="189" t="s">
        <v>202</v>
      </c>
      <c r="E157" s="189" t="s">
        <v>206</v>
      </c>
      <c r="F157" s="140" t="s">
        <v>303</v>
      </c>
      <c r="G157" s="140" t="s">
        <v>304</v>
      </c>
      <c r="H157" s="194" t="s">
        <v>305</v>
      </c>
      <c r="I157" s="115"/>
      <c r="J157" s="115" t="s">
        <v>250</v>
      </c>
      <c r="K157" s="115" t="s">
        <v>28</v>
      </c>
      <c r="L157" s="115" t="s">
        <v>252</v>
      </c>
      <c r="M157" s="115" t="s">
        <v>306</v>
      </c>
      <c r="N157" s="115">
        <v>9</v>
      </c>
      <c r="O157" s="115">
        <v>9</v>
      </c>
      <c r="P157" s="115">
        <v>7</v>
      </c>
      <c r="Q157" s="115">
        <v>7</v>
      </c>
      <c r="R157" s="114">
        <v>5.5</v>
      </c>
      <c r="S157" s="114">
        <v>4.5</v>
      </c>
      <c r="T157" s="115"/>
      <c r="U157" s="114"/>
      <c r="V157" s="114">
        <f t="shared" si="5"/>
        <v>36</v>
      </c>
      <c r="W157" s="114"/>
      <c r="X157" s="121" t="s">
        <v>842</v>
      </c>
      <c r="Y157" s="25" t="s">
        <v>956</v>
      </c>
      <c r="Z157" s="4"/>
      <c r="AA157" s="4"/>
    </row>
    <row r="158" spans="1:25" ht="22.5" customHeight="1">
      <c r="A158" s="70">
        <v>147</v>
      </c>
      <c r="B158" s="180">
        <v>1</v>
      </c>
      <c r="C158" s="195" t="s">
        <v>194</v>
      </c>
      <c r="D158" s="206" t="s">
        <v>207</v>
      </c>
      <c r="E158" s="195" t="s">
        <v>234</v>
      </c>
      <c r="F158" s="248" t="s">
        <v>547</v>
      </c>
      <c r="G158" s="248" t="s">
        <v>548</v>
      </c>
      <c r="H158" s="184"/>
      <c r="I158" s="184" t="s">
        <v>549</v>
      </c>
      <c r="J158" s="186" t="s">
        <v>451</v>
      </c>
      <c r="K158" s="186" t="s">
        <v>6</v>
      </c>
      <c r="L158" s="216" t="s">
        <v>496</v>
      </c>
      <c r="M158" s="186" t="s">
        <v>720</v>
      </c>
      <c r="N158" s="184">
        <v>8</v>
      </c>
      <c r="O158" s="184">
        <v>7</v>
      </c>
      <c r="P158" s="184">
        <v>7</v>
      </c>
      <c r="Q158" s="184">
        <v>9</v>
      </c>
      <c r="R158" s="188">
        <v>5</v>
      </c>
      <c r="S158" s="188">
        <v>3.75</v>
      </c>
      <c r="T158" s="184">
        <v>3</v>
      </c>
      <c r="U158" s="70"/>
      <c r="V158" s="114">
        <f t="shared" si="5"/>
        <v>36</v>
      </c>
      <c r="W158" s="70"/>
      <c r="X158" s="121" t="s">
        <v>857</v>
      </c>
      <c r="Y158" s="25" t="s">
        <v>971</v>
      </c>
    </row>
    <row r="159" spans="1:25" ht="22.5" customHeight="1">
      <c r="A159" s="70">
        <v>187</v>
      </c>
      <c r="B159" s="189" t="s">
        <v>208</v>
      </c>
      <c r="C159" s="189" t="s">
        <v>195</v>
      </c>
      <c r="D159" s="189" t="s">
        <v>212</v>
      </c>
      <c r="E159" s="189" t="s">
        <v>208</v>
      </c>
      <c r="F159" s="140" t="s">
        <v>661</v>
      </c>
      <c r="G159" s="140" t="s">
        <v>662</v>
      </c>
      <c r="H159" s="115"/>
      <c r="I159" s="221" t="s">
        <v>663</v>
      </c>
      <c r="J159" s="174" t="s">
        <v>664</v>
      </c>
      <c r="K159" s="115" t="s">
        <v>6</v>
      </c>
      <c r="L159" s="115" t="s">
        <v>634</v>
      </c>
      <c r="M159" s="115" t="s">
        <v>1164</v>
      </c>
      <c r="N159" s="115">
        <v>9</v>
      </c>
      <c r="O159" s="115">
        <v>8</v>
      </c>
      <c r="P159" s="115">
        <v>7</v>
      </c>
      <c r="Q159" s="115">
        <v>8</v>
      </c>
      <c r="R159" s="114">
        <v>4.25</v>
      </c>
      <c r="S159" s="114">
        <v>4.25</v>
      </c>
      <c r="T159" s="115">
        <v>3</v>
      </c>
      <c r="U159" s="114"/>
      <c r="V159" s="114">
        <f t="shared" si="5"/>
        <v>36</v>
      </c>
      <c r="W159" s="114"/>
      <c r="X159" s="121" t="s">
        <v>858</v>
      </c>
      <c r="Y159" s="25" t="s">
        <v>972</v>
      </c>
    </row>
    <row r="160" spans="1:25" ht="22.5" customHeight="1">
      <c r="A160" s="70">
        <v>204</v>
      </c>
      <c r="B160" s="176" t="s">
        <v>208</v>
      </c>
      <c r="C160" s="176" t="s">
        <v>195</v>
      </c>
      <c r="D160" s="176" t="s">
        <v>212</v>
      </c>
      <c r="E160" s="176" t="s">
        <v>225</v>
      </c>
      <c r="F160" s="209" t="s">
        <v>704</v>
      </c>
      <c r="G160" s="209" t="s">
        <v>705</v>
      </c>
      <c r="H160" s="210" t="s">
        <v>616</v>
      </c>
      <c r="I160" s="176"/>
      <c r="J160" s="176" t="s">
        <v>664</v>
      </c>
      <c r="K160" s="176" t="s">
        <v>6</v>
      </c>
      <c r="L160" s="176" t="s">
        <v>634</v>
      </c>
      <c r="M160" s="176" t="s">
        <v>665</v>
      </c>
      <c r="N160" s="176">
        <v>9</v>
      </c>
      <c r="O160" s="176">
        <v>7</v>
      </c>
      <c r="P160" s="176">
        <v>7</v>
      </c>
      <c r="Q160" s="176">
        <v>7</v>
      </c>
      <c r="R160" s="114">
        <v>5.5</v>
      </c>
      <c r="S160" s="114">
        <v>3.5</v>
      </c>
      <c r="T160" s="176">
        <v>3</v>
      </c>
      <c r="U160" s="125"/>
      <c r="V160" s="114">
        <f t="shared" si="5"/>
        <v>36</v>
      </c>
      <c r="W160" s="125"/>
      <c r="X160" s="121" t="s">
        <v>881</v>
      </c>
      <c r="Y160" s="25" t="s">
        <v>995</v>
      </c>
    </row>
    <row r="161" spans="1:25" ht="22.5" customHeight="1">
      <c r="A161" s="26">
        <v>65</v>
      </c>
      <c r="B161" s="189" t="s">
        <v>192</v>
      </c>
      <c r="C161" s="199" t="s">
        <v>193</v>
      </c>
      <c r="D161" s="189" t="s">
        <v>200</v>
      </c>
      <c r="E161" s="189" t="s">
        <v>211</v>
      </c>
      <c r="F161" s="197" t="s">
        <v>318</v>
      </c>
      <c r="G161" s="197" t="s">
        <v>319</v>
      </c>
      <c r="H161" s="25"/>
      <c r="I161" s="213" t="s">
        <v>320</v>
      </c>
      <c r="J161" s="115" t="s">
        <v>263</v>
      </c>
      <c r="K161" s="27" t="s">
        <v>42</v>
      </c>
      <c r="L161" s="25" t="s">
        <v>265</v>
      </c>
      <c r="M161" s="25" t="s">
        <v>266</v>
      </c>
      <c r="N161" s="25">
        <v>8</v>
      </c>
      <c r="O161" s="25">
        <v>8</v>
      </c>
      <c r="P161" s="25">
        <v>9</v>
      </c>
      <c r="Q161" s="25">
        <v>8</v>
      </c>
      <c r="R161" s="70">
        <v>4.75</v>
      </c>
      <c r="S161" s="70">
        <v>3.5</v>
      </c>
      <c r="T161" s="25">
        <v>3</v>
      </c>
      <c r="U161" s="70"/>
      <c r="V161" s="114">
        <f t="shared" si="5"/>
        <v>36</v>
      </c>
      <c r="W161" s="70"/>
      <c r="X161" s="121" t="s">
        <v>822</v>
      </c>
      <c r="Y161" s="25" t="s">
        <v>1125</v>
      </c>
    </row>
    <row r="162" spans="1:27" ht="22.5" customHeight="1">
      <c r="A162" s="26">
        <v>100</v>
      </c>
      <c r="B162" s="189" t="s">
        <v>208</v>
      </c>
      <c r="C162" s="199" t="s">
        <v>193</v>
      </c>
      <c r="D162" s="189" t="s">
        <v>199</v>
      </c>
      <c r="E162" s="189" t="s">
        <v>430</v>
      </c>
      <c r="F162" s="140" t="s">
        <v>431</v>
      </c>
      <c r="G162" s="140" t="s">
        <v>432</v>
      </c>
      <c r="H162" s="200">
        <v>39761</v>
      </c>
      <c r="I162" s="115"/>
      <c r="J162" s="115" t="s">
        <v>433</v>
      </c>
      <c r="K162" s="115" t="s">
        <v>14</v>
      </c>
      <c r="L162" s="115" t="s">
        <v>406</v>
      </c>
      <c r="M162" s="115" t="s">
        <v>434</v>
      </c>
      <c r="N162" s="115">
        <v>8</v>
      </c>
      <c r="O162" s="115">
        <v>8</v>
      </c>
      <c r="P162" s="115">
        <v>7</v>
      </c>
      <c r="Q162" s="115">
        <v>7</v>
      </c>
      <c r="R162" s="114">
        <v>3.75</v>
      </c>
      <c r="S162" s="114">
        <v>5</v>
      </c>
      <c r="T162" s="115">
        <v>3</v>
      </c>
      <c r="U162" s="114"/>
      <c r="V162" s="114">
        <f t="shared" si="5"/>
        <v>35.5</v>
      </c>
      <c r="W162" s="114"/>
      <c r="X162" s="121" t="s">
        <v>834</v>
      </c>
      <c r="Y162" s="25" t="s">
        <v>948</v>
      </c>
      <c r="Z162" s="4"/>
      <c r="AA162" s="4"/>
    </row>
    <row r="163" spans="1:27" ht="22.5" customHeight="1">
      <c r="A163" s="26">
        <v>82</v>
      </c>
      <c r="B163" s="189" t="s">
        <v>209</v>
      </c>
      <c r="C163" s="199" t="s">
        <v>193</v>
      </c>
      <c r="D163" s="189" t="s">
        <v>203</v>
      </c>
      <c r="E163" s="189" t="s">
        <v>228</v>
      </c>
      <c r="F163" s="197" t="s">
        <v>371</v>
      </c>
      <c r="G163" s="197" t="s">
        <v>372</v>
      </c>
      <c r="H163" s="25"/>
      <c r="I163" s="196" t="s">
        <v>373</v>
      </c>
      <c r="J163" s="115" t="s">
        <v>250</v>
      </c>
      <c r="K163" s="25" t="s">
        <v>49</v>
      </c>
      <c r="L163" s="115" t="s">
        <v>258</v>
      </c>
      <c r="M163" s="25" t="s">
        <v>273</v>
      </c>
      <c r="N163" s="25">
        <v>8</v>
      </c>
      <c r="O163" s="25">
        <v>8</v>
      </c>
      <c r="P163" s="25">
        <v>9</v>
      </c>
      <c r="Q163" s="25">
        <v>9</v>
      </c>
      <c r="R163" s="70">
        <v>4.75</v>
      </c>
      <c r="S163" s="70">
        <v>4.5</v>
      </c>
      <c r="T163" s="25"/>
      <c r="U163" s="70"/>
      <c r="V163" s="114">
        <f t="shared" si="5"/>
        <v>35.5</v>
      </c>
      <c r="W163" s="70"/>
      <c r="X163" s="121" t="s">
        <v>827</v>
      </c>
      <c r="Y163" s="25" t="s">
        <v>941</v>
      </c>
      <c r="Z163" s="4"/>
      <c r="AA163" s="4"/>
    </row>
    <row r="164" spans="1:25" ht="22.5" customHeight="1">
      <c r="A164" s="26">
        <v>83</v>
      </c>
      <c r="B164" s="189" t="s">
        <v>210</v>
      </c>
      <c r="C164" s="199" t="s">
        <v>193</v>
      </c>
      <c r="D164" s="189" t="s">
        <v>200</v>
      </c>
      <c r="E164" s="189" t="s">
        <v>229</v>
      </c>
      <c r="F164" s="197" t="s">
        <v>101</v>
      </c>
      <c r="G164" s="197" t="s">
        <v>374</v>
      </c>
      <c r="H164" s="25"/>
      <c r="I164" s="213" t="s">
        <v>375</v>
      </c>
      <c r="J164" s="115" t="s">
        <v>263</v>
      </c>
      <c r="K164" s="25" t="s">
        <v>376</v>
      </c>
      <c r="L164" s="25" t="s">
        <v>265</v>
      </c>
      <c r="M164" s="25" t="s">
        <v>266</v>
      </c>
      <c r="N164" s="25">
        <v>7</v>
      </c>
      <c r="O164" s="25">
        <v>6</v>
      </c>
      <c r="P164" s="25">
        <v>9</v>
      </c>
      <c r="Q164" s="25">
        <v>9</v>
      </c>
      <c r="R164" s="70">
        <v>3.75</v>
      </c>
      <c r="S164" s="70">
        <v>4.5</v>
      </c>
      <c r="T164" s="25">
        <v>3</v>
      </c>
      <c r="U164" s="70"/>
      <c r="V164" s="114">
        <f t="shared" si="5"/>
        <v>35</v>
      </c>
      <c r="W164" s="70"/>
      <c r="X164" s="121" t="s">
        <v>739</v>
      </c>
      <c r="Y164" s="25" t="s">
        <v>1042</v>
      </c>
    </row>
    <row r="165" spans="1:25" ht="22.5" customHeight="1">
      <c r="A165" s="70">
        <v>131</v>
      </c>
      <c r="B165" s="180">
        <v>6</v>
      </c>
      <c r="C165" s="181" t="s">
        <v>194</v>
      </c>
      <c r="D165" s="181" t="s">
        <v>204</v>
      </c>
      <c r="E165" s="189" t="s">
        <v>219</v>
      </c>
      <c r="F165" s="223" t="s">
        <v>515</v>
      </c>
      <c r="G165" s="223" t="s">
        <v>516</v>
      </c>
      <c r="H165" s="239"/>
      <c r="I165" s="239">
        <v>39777</v>
      </c>
      <c r="J165" s="214" t="s">
        <v>443</v>
      </c>
      <c r="K165" s="25" t="s">
        <v>6</v>
      </c>
      <c r="L165" s="25" t="s">
        <v>444</v>
      </c>
      <c r="M165" s="25" t="s">
        <v>723</v>
      </c>
      <c r="N165" s="25">
        <v>8</v>
      </c>
      <c r="O165" s="25">
        <v>7</v>
      </c>
      <c r="P165" s="25">
        <v>8</v>
      </c>
      <c r="Q165" s="25">
        <v>7</v>
      </c>
      <c r="R165" s="70">
        <v>5.25</v>
      </c>
      <c r="S165" s="70">
        <v>3.25</v>
      </c>
      <c r="T165" s="25">
        <v>3</v>
      </c>
      <c r="U165" s="70"/>
      <c r="V165" s="114">
        <f t="shared" si="5"/>
        <v>35</v>
      </c>
      <c r="W165" s="70"/>
      <c r="X165" s="121" t="s">
        <v>746</v>
      </c>
      <c r="Y165" s="25" t="s">
        <v>1049</v>
      </c>
    </row>
    <row r="166" spans="1:25" ht="22.5" customHeight="1">
      <c r="A166" s="70">
        <v>154</v>
      </c>
      <c r="B166" s="180">
        <v>8</v>
      </c>
      <c r="C166" s="181" t="s">
        <v>194</v>
      </c>
      <c r="D166" s="182" t="s">
        <v>207</v>
      </c>
      <c r="E166" s="189" t="s">
        <v>408</v>
      </c>
      <c r="F166" s="215" t="s">
        <v>366</v>
      </c>
      <c r="G166" s="215" t="s">
        <v>399</v>
      </c>
      <c r="H166" s="184"/>
      <c r="I166" s="198">
        <v>39755</v>
      </c>
      <c r="J166" s="186" t="s">
        <v>451</v>
      </c>
      <c r="K166" s="186" t="s">
        <v>251</v>
      </c>
      <c r="L166" s="216" t="s">
        <v>505</v>
      </c>
      <c r="M166" s="186" t="s">
        <v>721</v>
      </c>
      <c r="N166" s="184">
        <v>6</v>
      </c>
      <c r="O166" s="184">
        <v>8</v>
      </c>
      <c r="P166" s="184">
        <v>7</v>
      </c>
      <c r="Q166" s="184">
        <v>7</v>
      </c>
      <c r="R166" s="188">
        <v>5</v>
      </c>
      <c r="S166" s="188">
        <v>5.5</v>
      </c>
      <c r="T166" s="184"/>
      <c r="U166" s="70"/>
      <c r="V166" s="114">
        <f t="shared" si="5"/>
        <v>35</v>
      </c>
      <c r="W166" s="70"/>
      <c r="X166" s="121" t="s">
        <v>924</v>
      </c>
      <c r="Y166" s="25" t="s">
        <v>1038</v>
      </c>
    </row>
    <row r="167" spans="1:25" ht="22.5" customHeight="1">
      <c r="A167" s="25">
        <v>16</v>
      </c>
      <c r="B167" s="176" t="s">
        <v>207</v>
      </c>
      <c r="C167" s="176" t="s">
        <v>192</v>
      </c>
      <c r="D167" s="176" t="s">
        <v>192</v>
      </c>
      <c r="E167" s="176" t="s">
        <v>207</v>
      </c>
      <c r="F167" s="177" t="s">
        <v>58</v>
      </c>
      <c r="G167" s="177" t="s">
        <v>59</v>
      </c>
      <c r="H167" s="179" t="s">
        <v>60</v>
      </c>
      <c r="I167" s="178"/>
      <c r="J167" s="178" t="s">
        <v>61</v>
      </c>
      <c r="K167" s="178" t="s">
        <v>14</v>
      </c>
      <c r="L167" s="178" t="s">
        <v>24</v>
      </c>
      <c r="M167" s="178" t="s">
        <v>15</v>
      </c>
      <c r="N167" s="178">
        <v>9</v>
      </c>
      <c r="O167" s="178">
        <v>9</v>
      </c>
      <c r="P167" s="178">
        <v>9</v>
      </c>
      <c r="Q167" s="178">
        <v>9</v>
      </c>
      <c r="R167" s="114">
        <v>4</v>
      </c>
      <c r="S167" s="114">
        <v>2.75</v>
      </c>
      <c r="T167" s="178">
        <v>3</v>
      </c>
      <c r="U167" s="114"/>
      <c r="V167" s="114">
        <f t="shared" si="5"/>
        <v>34.5</v>
      </c>
      <c r="W167" s="114"/>
      <c r="X167" s="121" t="s">
        <v>852</v>
      </c>
      <c r="Y167" s="25" t="s">
        <v>966</v>
      </c>
    </row>
    <row r="168" spans="1:25" ht="22.5" customHeight="1">
      <c r="A168" s="26">
        <v>57</v>
      </c>
      <c r="B168" s="189" t="s">
        <v>203</v>
      </c>
      <c r="C168" s="199" t="s">
        <v>193</v>
      </c>
      <c r="D168" s="189" t="s">
        <v>203</v>
      </c>
      <c r="E168" s="189" t="s">
        <v>203</v>
      </c>
      <c r="F168" s="197" t="s">
        <v>294</v>
      </c>
      <c r="G168" s="197" t="s">
        <v>295</v>
      </c>
      <c r="H168" s="237" t="s">
        <v>296</v>
      </c>
      <c r="I168" s="25"/>
      <c r="J168" s="115" t="s">
        <v>257</v>
      </c>
      <c r="K168" s="25" t="s">
        <v>49</v>
      </c>
      <c r="L168" s="115" t="s">
        <v>258</v>
      </c>
      <c r="M168" s="25" t="s">
        <v>297</v>
      </c>
      <c r="N168" s="25">
        <v>9</v>
      </c>
      <c r="O168" s="25">
        <v>8</v>
      </c>
      <c r="P168" s="25">
        <v>8</v>
      </c>
      <c r="Q168" s="25">
        <v>7</v>
      </c>
      <c r="R168" s="70">
        <v>4.25</v>
      </c>
      <c r="S168" s="70">
        <v>5</v>
      </c>
      <c r="T168" s="25"/>
      <c r="U168" s="70"/>
      <c r="V168" s="114">
        <f t="shared" si="5"/>
        <v>34.5</v>
      </c>
      <c r="W168" s="70"/>
      <c r="X168" s="121" t="s">
        <v>741</v>
      </c>
      <c r="Y168" s="25" t="s">
        <v>1044</v>
      </c>
    </row>
    <row r="169" spans="1:25" ht="22.5" customHeight="1">
      <c r="A169" s="70">
        <v>130</v>
      </c>
      <c r="B169" s="180">
        <v>5</v>
      </c>
      <c r="C169" s="181" t="s">
        <v>194</v>
      </c>
      <c r="D169" s="181" t="s">
        <v>204</v>
      </c>
      <c r="E169" s="181" t="s">
        <v>218</v>
      </c>
      <c r="F169" s="223" t="s">
        <v>514</v>
      </c>
      <c r="G169" s="223" t="s">
        <v>331</v>
      </c>
      <c r="H169" s="239">
        <v>39462</v>
      </c>
      <c r="I169" s="25"/>
      <c r="J169" s="214" t="s">
        <v>443</v>
      </c>
      <c r="K169" s="25" t="s">
        <v>6</v>
      </c>
      <c r="L169" s="25" t="s">
        <v>444</v>
      </c>
      <c r="M169" s="25" t="s">
        <v>714</v>
      </c>
      <c r="N169" s="25">
        <v>9</v>
      </c>
      <c r="O169" s="25">
        <v>8</v>
      </c>
      <c r="P169" s="25">
        <v>9</v>
      </c>
      <c r="Q169" s="25">
        <v>9</v>
      </c>
      <c r="R169" s="70">
        <v>5.25</v>
      </c>
      <c r="S169" s="70">
        <v>3.25</v>
      </c>
      <c r="T169" s="25"/>
      <c r="U169" s="70"/>
      <c r="V169" s="114">
        <f t="shared" si="5"/>
        <v>34.5</v>
      </c>
      <c r="W169" s="70"/>
      <c r="X169" s="121" t="s">
        <v>882</v>
      </c>
      <c r="Y169" s="25" t="s">
        <v>996</v>
      </c>
    </row>
    <row r="170" spans="1:25" ht="22.5" customHeight="1">
      <c r="A170" s="70">
        <v>162</v>
      </c>
      <c r="B170" s="180">
        <v>16</v>
      </c>
      <c r="C170" s="181" t="s">
        <v>194</v>
      </c>
      <c r="D170" s="182" t="s">
        <v>207</v>
      </c>
      <c r="E170" s="189" t="s">
        <v>579</v>
      </c>
      <c r="F170" s="215" t="s">
        <v>577</v>
      </c>
      <c r="G170" s="215" t="s">
        <v>578</v>
      </c>
      <c r="H170" s="184"/>
      <c r="I170" s="198">
        <v>39458</v>
      </c>
      <c r="J170" s="216" t="s">
        <v>580</v>
      </c>
      <c r="K170" s="186" t="s">
        <v>6</v>
      </c>
      <c r="L170" s="216" t="s">
        <v>505</v>
      </c>
      <c r="M170" s="186" t="s">
        <v>733</v>
      </c>
      <c r="N170" s="184">
        <v>8</v>
      </c>
      <c r="O170" s="184">
        <v>7</v>
      </c>
      <c r="P170" s="184">
        <v>8</v>
      </c>
      <c r="Q170" s="184">
        <v>8</v>
      </c>
      <c r="R170" s="188">
        <v>3</v>
      </c>
      <c r="S170" s="188">
        <v>5</v>
      </c>
      <c r="T170" s="184">
        <v>3</v>
      </c>
      <c r="U170" s="70"/>
      <c r="V170" s="114">
        <f t="shared" si="5"/>
        <v>34.5</v>
      </c>
      <c r="W170" s="70"/>
      <c r="X170" s="121" t="s">
        <v>883</v>
      </c>
      <c r="Y170" s="25" t="s">
        <v>997</v>
      </c>
    </row>
    <row r="171" spans="1:25" ht="22.5" customHeight="1">
      <c r="A171" s="70">
        <v>168</v>
      </c>
      <c r="B171" s="180">
        <v>22</v>
      </c>
      <c r="C171" s="181" t="s">
        <v>194</v>
      </c>
      <c r="D171" s="182" t="s">
        <v>207</v>
      </c>
      <c r="E171" s="189" t="s">
        <v>596</v>
      </c>
      <c r="F171" s="215" t="s">
        <v>595</v>
      </c>
      <c r="G171" s="215" t="s">
        <v>439</v>
      </c>
      <c r="H171" s="184"/>
      <c r="I171" s="198">
        <v>39678</v>
      </c>
      <c r="J171" s="186" t="s">
        <v>451</v>
      </c>
      <c r="K171" s="186" t="s">
        <v>6</v>
      </c>
      <c r="L171" s="216" t="s">
        <v>523</v>
      </c>
      <c r="M171" s="186" t="s">
        <v>724</v>
      </c>
      <c r="N171" s="184">
        <v>7</v>
      </c>
      <c r="O171" s="184">
        <v>8</v>
      </c>
      <c r="P171" s="184">
        <v>8</v>
      </c>
      <c r="Q171" s="184">
        <v>8</v>
      </c>
      <c r="R171" s="188">
        <v>4.25</v>
      </c>
      <c r="S171" s="188">
        <v>3.75</v>
      </c>
      <c r="T171" s="184">
        <v>3</v>
      </c>
      <c r="U171" s="70"/>
      <c r="V171" s="114">
        <f t="shared" si="5"/>
        <v>34.5</v>
      </c>
      <c r="W171" s="70"/>
      <c r="X171" s="121" t="s">
        <v>873</v>
      </c>
      <c r="Y171" s="25" t="s">
        <v>987</v>
      </c>
    </row>
    <row r="172" spans="1:25" ht="22.5" customHeight="1">
      <c r="A172" s="70">
        <v>199</v>
      </c>
      <c r="B172" s="189" t="s">
        <v>203</v>
      </c>
      <c r="C172" s="189" t="s">
        <v>195</v>
      </c>
      <c r="D172" s="189" t="s">
        <v>212</v>
      </c>
      <c r="E172" s="189" t="s">
        <v>220</v>
      </c>
      <c r="F172" s="202" t="s">
        <v>694</v>
      </c>
      <c r="G172" s="202" t="s">
        <v>578</v>
      </c>
      <c r="H172" s="189"/>
      <c r="I172" s="204" t="s">
        <v>373</v>
      </c>
      <c r="J172" s="189" t="s">
        <v>664</v>
      </c>
      <c r="K172" s="189" t="s">
        <v>6</v>
      </c>
      <c r="L172" s="189" t="s">
        <v>634</v>
      </c>
      <c r="M172" s="189" t="s">
        <v>665</v>
      </c>
      <c r="N172" s="189">
        <v>8</v>
      </c>
      <c r="O172" s="189">
        <v>7</v>
      </c>
      <c r="P172" s="189">
        <v>7</v>
      </c>
      <c r="Q172" s="189">
        <v>7</v>
      </c>
      <c r="R172" s="188">
        <v>4.25</v>
      </c>
      <c r="S172" s="188">
        <v>4.25</v>
      </c>
      <c r="T172" s="189">
        <v>3</v>
      </c>
      <c r="U172" s="125"/>
      <c r="V172" s="114">
        <f t="shared" si="5"/>
        <v>34.5</v>
      </c>
      <c r="W172" s="125"/>
      <c r="X172" s="121" t="s">
        <v>752</v>
      </c>
      <c r="Y172" s="25" t="s">
        <v>1055</v>
      </c>
    </row>
    <row r="173" spans="1:25" ht="22.5" customHeight="1">
      <c r="A173" s="70">
        <v>197</v>
      </c>
      <c r="B173" s="189" t="s">
        <v>201</v>
      </c>
      <c r="C173" s="189" t="s">
        <v>195</v>
      </c>
      <c r="D173" s="189" t="s">
        <v>212</v>
      </c>
      <c r="E173" s="189" t="s">
        <v>218</v>
      </c>
      <c r="F173" s="202" t="s">
        <v>691</v>
      </c>
      <c r="G173" s="202" t="s">
        <v>73</v>
      </c>
      <c r="H173" s="189"/>
      <c r="I173" s="204" t="s">
        <v>692</v>
      </c>
      <c r="J173" s="189" t="s">
        <v>664</v>
      </c>
      <c r="K173" s="189" t="s">
        <v>6</v>
      </c>
      <c r="L173" s="189" t="s">
        <v>634</v>
      </c>
      <c r="M173" s="189" t="s">
        <v>665</v>
      </c>
      <c r="N173" s="189">
        <v>9</v>
      </c>
      <c r="O173" s="189">
        <v>9</v>
      </c>
      <c r="P173" s="189">
        <v>8</v>
      </c>
      <c r="Q173" s="189">
        <v>7</v>
      </c>
      <c r="R173" s="70">
        <v>3.25</v>
      </c>
      <c r="S173" s="70">
        <v>4</v>
      </c>
      <c r="T173" s="189">
        <v>3</v>
      </c>
      <c r="U173" s="125"/>
      <c r="V173" s="114">
        <f t="shared" si="5"/>
        <v>34</v>
      </c>
      <c r="W173" s="125"/>
      <c r="X173" s="121" t="s">
        <v>813</v>
      </c>
      <c r="Y173" s="25" t="s">
        <v>1116</v>
      </c>
    </row>
    <row r="174" spans="1:25" ht="22.5" customHeight="1">
      <c r="A174" s="25">
        <v>38</v>
      </c>
      <c r="B174" s="176" t="s">
        <v>207</v>
      </c>
      <c r="C174" s="176" t="s">
        <v>192</v>
      </c>
      <c r="D174" s="176" t="s">
        <v>192</v>
      </c>
      <c r="E174" s="176" t="s">
        <v>229</v>
      </c>
      <c r="F174" s="177" t="s">
        <v>65</v>
      </c>
      <c r="G174" s="177" t="s">
        <v>66</v>
      </c>
      <c r="H174" s="179"/>
      <c r="I174" s="179" t="s">
        <v>67</v>
      </c>
      <c r="J174" s="178" t="s">
        <v>68</v>
      </c>
      <c r="K174" s="178" t="s">
        <v>14</v>
      </c>
      <c r="L174" s="178" t="s">
        <v>24</v>
      </c>
      <c r="M174" s="178" t="s">
        <v>15</v>
      </c>
      <c r="N174" s="178">
        <v>9</v>
      </c>
      <c r="O174" s="178">
        <v>8</v>
      </c>
      <c r="P174" s="178">
        <v>8</v>
      </c>
      <c r="Q174" s="178">
        <v>8</v>
      </c>
      <c r="R174" s="114">
        <v>1.5</v>
      </c>
      <c r="S174" s="114">
        <v>5.5</v>
      </c>
      <c r="T174" s="178">
        <v>3</v>
      </c>
      <c r="U174" s="114"/>
      <c r="V174" s="114">
        <f t="shared" si="5"/>
        <v>33.5</v>
      </c>
      <c r="W174" s="114"/>
      <c r="X174" s="121" t="s">
        <v>874</v>
      </c>
      <c r="Y174" s="25" t="s">
        <v>988</v>
      </c>
    </row>
    <row r="175" spans="1:25" ht="22.5" customHeight="1">
      <c r="A175" s="25">
        <v>32</v>
      </c>
      <c r="B175" s="176" t="s">
        <v>201</v>
      </c>
      <c r="C175" s="176" t="s">
        <v>192</v>
      </c>
      <c r="D175" s="217" t="s">
        <v>193</v>
      </c>
      <c r="E175" s="176" t="s">
        <v>223</v>
      </c>
      <c r="F175" s="177" t="s">
        <v>161</v>
      </c>
      <c r="G175" s="177" t="s">
        <v>39</v>
      </c>
      <c r="H175" s="178" t="s">
        <v>162</v>
      </c>
      <c r="I175" s="178"/>
      <c r="J175" s="178" t="s">
        <v>160</v>
      </c>
      <c r="K175" s="178" t="s">
        <v>6</v>
      </c>
      <c r="L175" s="178" t="s">
        <v>166</v>
      </c>
      <c r="M175" s="178" t="s">
        <v>156</v>
      </c>
      <c r="N175" s="178">
        <v>9</v>
      </c>
      <c r="O175" s="178">
        <v>8</v>
      </c>
      <c r="P175" s="178">
        <v>7</v>
      </c>
      <c r="Q175" s="178">
        <v>7</v>
      </c>
      <c r="R175" s="114">
        <v>3.25</v>
      </c>
      <c r="S175" s="114">
        <v>5.75</v>
      </c>
      <c r="T175" s="178"/>
      <c r="U175" s="114"/>
      <c r="V175" s="114">
        <f t="shared" si="5"/>
        <v>33.5</v>
      </c>
      <c r="W175" s="114"/>
      <c r="X175" s="121" t="s">
        <v>899</v>
      </c>
      <c r="Y175" s="25" t="s">
        <v>1013</v>
      </c>
    </row>
    <row r="176" spans="1:29" s="28" customFormat="1" ht="22.5" customHeight="1">
      <c r="A176" s="70">
        <v>146</v>
      </c>
      <c r="B176" s="180">
        <v>21</v>
      </c>
      <c r="C176" s="181" t="s">
        <v>194</v>
      </c>
      <c r="D176" s="182" t="s">
        <v>215</v>
      </c>
      <c r="E176" s="189" t="s">
        <v>544</v>
      </c>
      <c r="F176" s="183" t="s">
        <v>543</v>
      </c>
      <c r="G176" s="183" t="s">
        <v>22</v>
      </c>
      <c r="H176" s="198"/>
      <c r="I176" s="198">
        <v>39600</v>
      </c>
      <c r="J176" s="186" t="s">
        <v>545</v>
      </c>
      <c r="K176" s="184" t="s">
        <v>251</v>
      </c>
      <c r="L176" s="187" t="s">
        <v>546</v>
      </c>
      <c r="M176" s="249" t="s">
        <v>1148</v>
      </c>
      <c r="N176" s="207">
        <v>10</v>
      </c>
      <c r="O176" s="207">
        <v>9</v>
      </c>
      <c r="P176" s="207">
        <v>9</v>
      </c>
      <c r="Q176" s="207">
        <v>9</v>
      </c>
      <c r="R176" s="207">
        <v>4</v>
      </c>
      <c r="S176" s="207">
        <v>3.5</v>
      </c>
      <c r="T176" s="207"/>
      <c r="U176" s="70"/>
      <c r="V176" s="114">
        <f t="shared" si="5"/>
        <v>33.5</v>
      </c>
      <c r="W176" s="70"/>
      <c r="X176" s="121" t="s">
        <v>805</v>
      </c>
      <c r="Y176" s="25" t="s">
        <v>1108</v>
      </c>
      <c r="Z176" s="3"/>
      <c r="AA176" s="3"/>
      <c r="AB176" s="3"/>
      <c r="AC176" s="3"/>
    </row>
    <row r="177" spans="1:29" ht="22.5" customHeight="1">
      <c r="A177" s="70">
        <v>172</v>
      </c>
      <c r="B177" s="189" t="s">
        <v>193</v>
      </c>
      <c r="C177" s="189" t="s">
        <v>195</v>
      </c>
      <c r="D177" s="189" t="s">
        <v>211</v>
      </c>
      <c r="E177" s="189" t="s">
        <v>193</v>
      </c>
      <c r="F177" s="140" t="s">
        <v>611</v>
      </c>
      <c r="G177" s="140" t="s">
        <v>268</v>
      </c>
      <c r="H177" s="238" t="s">
        <v>442</v>
      </c>
      <c r="I177" s="115"/>
      <c r="J177" s="174" t="s">
        <v>612</v>
      </c>
      <c r="K177" s="115" t="s">
        <v>251</v>
      </c>
      <c r="L177" s="115" t="s">
        <v>613</v>
      </c>
      <c r="M177" s="115" t="s">
        <v>614</v>
      </c>
      <c r="N177" s="115">
        <v>7</v>
      </c>
      <c r="O177" s="115">
        <v>6</v>
      </c>
      <c r="P177" s="115">
        <v>7</v>
      </c>
      <c r="Q177" s="115">
        <v>8</v>
      </c>
      <c r="R177" s="114">
        <v>4.25</v>
      </c>
      <c r="S177" s="114">
        <v>5.5</v>
      </c>
      <c r="T177" s="115"/>
      <c r="U177" s="114"/>
      <c r="V177" s="114">
        <f t="shared" si="5"/>
        <v>33.5</v>
      </c>
      <c r="W177" s="114"/>
      <c r="X177" s="121" t="s">
        <v>823</v>
      </c>
      <c r="Y177" s="25" t="s">
        <v>1126</v>
      </c>
      <c r="AB177" s="28"/>
      <c r="AC177" s="28"/>
    </row>
    <row r="178" spans="1:25" ht="22.5" customHeight="1">
      <c r="A178" s="26">
        <v>47</v>
      </c>
      <c r="B178" s="189" t="s">
        <v>193</v>
      </c>
      <c r="C178" s="199" t="s">
        <v>193</v>
      </c>
      <c r="D178" s="189" t="s">
        <v>202</v>
      </c>
      <c r="E178" s="189" t="s">
        <v>193</v>
      </c>
      <c r="F178" s="197" t="s">
        <v>248</v>
      </c>
      <c r="G178" s="197" t="s">
        <v>22</v>
      </c>
      <c r="H178" s="194" t="s">
        <v>249</v>
      </c>
      <c r="I178" s="115"/>
      <c r="J178" s="115" t="s">
        <v>250</v>
      </c>
      <c r="K178" s="115" t="s">
        <v>251</v>
      </c>
      <c r="L178" s="115" t="s">
        <v>252</v>
      </c>
      <c r="M178" s="115" t="s">
        <v>253</v>
      </c>
      <c r="N178" s="115">
        <v>8</v>
      </c>
      <c r="O178" s="115">
        <v>7</v>
      </c>
      <c r="P178" s="115">
        <v>7</v>
      </c>
      <c r="Q178" s="115">
        <v>7</v>
      </c>
      <c r="R178" s="114">
        <v>5</v>
      </c>
      <c r="S178" s="114">
        <v>4.25</v>
      </c>
      <c r="T178" s="115"/>
      <c r="U178" s="114"/>
      <c r="V178" s="114">
        <f t="shared" si="5"/>
        <v>33</v>
      </c>
      <c r="W178" s="114"/>
      <c r="X178" s="121" t="s">
        <v>736</v>
      </c>
      <c r="Y178" s="25" t="s">
        <v>1039</v>
      </c>
    </row>
    <row r="179" spans="1:25" ht="22.5" customHeight="1">
      <c r="A179" s="70">
        <v>203</v>
      </c>
      <c r="B179" s="189" t="s">
        <v>207</v>
      </c>
      <c r="C179" s="189" t="s">
        <v>195</v>
      </c>
      <c r="D179" s="189" t="s">
        <v>210</v>
      </c>
      <c r="E179" s="189" t="s">
        <v>224</v>
      </c>
      <c r="F179" s="202" t="s">
        <v>573</v>
      </c>
      <c r="G179" s="202" t="s">
        <v>702</v>
      </c>
      <c r="H179" s="204" t="s">
        <v>552</v>
      </c>
      <c r="I179" s="189"/>
      <c r="J179" s="189" t="s">
        <v>612</v>
      </c>
      <c r="K179" s="189" t="s">
        <v>6</v>
      </c>
      <c r="L179" s="189" t="s">
        <v>621</v>
      </c>
      <c r="M179" s="189" t="s">
        <v>703</v>
      </c>
      <c r="N179" s="189">
        <v>6</v>
      </c>
      <c r="O179" s="189">
        <v>5</v>
      </c>
      <c r="P179" s="189">
        <v>6</v>
      </c>
      <c r="Q179" s="189">
        <v>5</v>
      </c>
      <c r="R179" s="125" t="s">
        <v>1172</v>
      </c>
      <c r="S179" s="125" t="s">
        <v>1153</v>
      </c>
      <c r="T179" s="189">
        <v>3</v>
      </c>
      <c r="U179" s="125"/>
      <c r="V179" s="114">
        <f t="shared" si="5"/>
        <v>33</v>
      </c>
      <c r="W179" s="125"/>
      <c r="X179" s="121" t="s">
        <v>820</v>
      </c>
      <c r="Y179" s="25" t="s">
        <v>1123</v>
      </c>
    </row>
    <row r="180" spans="1:27" ht="22.5" customHeight="1">
      <c r="A180" s="70">
        <v>148</v>
      </c>
      <c r="B180" s="180">
        <v>2</v>
      </c>
      <c r="C180" s="181" t="s">
        <v>194</v>
      </c>
      <c r="D180" s="189" t="s">
        <v>206</v>
      </c>
      <c r="E180" s="189" t="s">
        <v>235</v>
      </c>
      <c r="F180" s="197" t="s">
        <v>550</v>
      </c>
      <c r="G180" s="197" t="s">
        <v>551</v>
      </c>
      <c r="H180" s="196" t="s">
        <v>552</v>
      </c>
      <c r="I180" s="196"/>
      <c r="J180" s="214" t="s">
        <v>447</v>
      </c>
      <c r="K180" s="214" t="s">
        <v>251</v>
      </c>
      <c r="L180" s="214" t="s">
        <v>448</v>
      </c>
      <c r="M180" s="214" t="s">
        <v>729</v>
      </c>
      <c r="N180" s="25">
        <v>9</v>
      </c>
      <c r="O180" s="25">
        <v>8</v>
      </c>
      <c r="P180" s="25">
        <v>6</v>
      </c>
      <c r="Q180" s="25">
        <v>8</v>
      </c>
      <c r="R180" s="70">
        <v>4.25</v>
      </c>
      <c r="S180" s="70">
        <v>3</v>
      </c>
      <c r="T180" s="25">
        <v>3</v>
      </c>
      <c r="U180" s="70"/>
      <c r="V180" s="114">
        <f t="shared" si="5"/>
        <v>33</v>
      </c>
      <c r="W180" s="70"/>
      <c r="X180" s="121" t="s">
        <v>840</v>
      </c>
      <c r="Y180" s="25" t="s">
        <v>954</v>
      </c>
      <c r="Z180" s="4"/>
      <c r="AA180" s="4"/>
    </row>
    <row r="181" spans="1:25" ht="22.5" customHeight="1">
      <c r="A181" s="25">
        <v>3</v>
      </c>
      <c r="B181" s="176" t="s">
        <v>194</v>
      </c>
      <c r="C181" s="176" t="s">
        <v>192</v>
      </c>
      <c r="D181" s="176" t="s">
        <v>192</v>
      </c>
      <c r="E181" s="176" t="s">
        <v>194</v>
      </c>
      <c r="F181" s="177" t="s">
        <v>25</v>
      </c>
      <c r="G181" s="177" t="s">
        <v>26</v>
      </c>
      <c r="H181" s="178"/>
      <c r="I181" s="179" t="s">
        <v>27</v>
      </c>
      <c r="J181" s="178" t="s">
        <v>34</v>
      </c>
      <c r="K181" s="178" t="s">
        <v>28</v>
      </c>
      <c r="L181" s="178" t="s">
        <v>24</v>
      </c>
      <c r="M181" s="178" t="s">
        <v>10</v>
      </c>
      <c r="N181" s="178">
        <v>9</v>
      </c>
      <c r="O181" s="178">
        <v>9</v>
      </c>
      <c r="P181" s="178">
        <v>8</v>
      </c>
      <c r="Q181" s="178">
        <v>7</v>
      </c>
      <c r="R181" s="114">
        <v>2.5</v>
      </c>
      <c r="S181" s="114">
        <v>4</v>
      </c>
      <c r="T181" s="178">
        <v>3</v>
      </c>
      <c r="U181" s="114"/>
      <c r="V181" s="114">
        <f t="shared" si="5"/>
        <v>32.5</v>
      </c>
      <c r="W181" s="114"/>
      <c r="X181" s="121" t="s">
        <v>809</v>
      </c>
      <c r="Y181" s="25" t="s">
        <v>1112</v>
      </c>
    </row>
    <row r="182" spans="1:27" ht="22.5" customHeight="1">
      <c r="A182" s="26">
        <v>69</v>
      </c>
      <c r="B182" s="189" t="s">
        <v>196</v>
      </c>
      <c r="C182" s="199" t="s">
        <v>193</v>
      </c>
      <c r="D182" s="189" t="s">
        <v>200</v>
      </c>
      <c r="E182" s="189" t="s">
        <v>215</v>
      </c>
      <c r="F182" s="197" t="s">
        <v>332</v>
      </c>
      <c r="G182" s="197" t="s">
        <v>333</v>
      </c>
      <c r="H182" s="25"/>
      <c r="I182" s="213" t="s">
        <v>334</v>
      </c>
      <c r="J182" s="115" t="s">
        <v>263</v>
      </c>
      <c r="K182" s="25" t="s">
        <v>264</v>
      </c>
      <c r="L182" s="25" t="s">
        <v>265</v>
      </c>
      <c r="M182" s="25" t="s">
        <v>266</v>
      </c>
      <c r="N182" s="25">
        <v>8</v>
      </c>
      <c r="O182" s="25">
        <v>8</v>
      </c>
      <c r="P182" s="25">
        <v>6</v>
      </c>
      <c r="Q182" s="25">
        <v>6</v>
      </c>
      <c r="R182" s="70">
        <v>4.75</v>
      </c>
      <c r="S182" s="70">
        <v>3</v>
      </c>
      <c r="T182" s="25">
        <v>3</v>
      </c>
      <c r="U182" s="70"/>
      <c r="V182" s="114">
        <f t="shared" si="5"/>
        <v>32.5</v>
      </c>
      <c r="W182" s="70"/>
      <c r="X182" s="121" t="s">
        <v>806</v>
      </c>
      <c r="Y182" s="25" t="s">
        <v>1109</v>
      </c>
      <c r="Z182" s="28"/>
      <c r="AA182" s="28"/>
    </row>
    <row r="183" spans="1:25" ht="22.5" customHeight="1">
      <c r="A183" s="70">
        <v>195</v>
      </c>
      <c r="B183" s="189" t="s">
        <v>199</v>
      </c>
      <c r="C183" s="189" t="s">
        <v>195</v>
      </c>
      <c r="D183" s="189" t="s">
        <v>210</v>
      </c>
      <c r="E183" s="189" t="s">
        <v>216</v>
      </c>
      <c r="F183" s="202" t="s">
        <v>686</v>
      </c>
      <c r="G183" s="202" t="s">
        <v>118</v>
      </c>
      <c r="H183" s="203" t="s">
        <v>687</v>
      </c>
      <c r="I183" s="189"/>
      <c r="J183" s="189" t="s">
        <v>612</v>
      </c>
      <c r="K183" s="189" t="s">
        <v>6</v>
      </c>
      <c r="L183" s="189" t="s">
        <v>621</v>
      </c>
      <c r="M183" s="189" t="s">
        <v>648</v>
      </c>
      <c r="N183" s="189">
        <v>7</v>
      </c>
      <c r="O183" s="189">
        <v>6</v>
      </c>
      <c r="P183" s="189">
        <v>5</v>
      </c>
      <c r="Q183" s="189">
        <v>5</v>
      </c>
      <c r="R183" s="125" t="s">
        <v>1152</v>
      </c>
      <c r="S183" s="125" t="s">
        <v>1173</v>
      </c>
      <c r="T183" s="189" t="s">
        <v>1174</v>
      </c>
      <c r="U183" s="125"/>
      <c r="V183" s="114">
        <f t="shared" si="5"/>
        <v>32.5</v>
      </c>
      <c r="W183" s="125"/>
      <c r="X183" s="121" t="s">
        <v>931</v>
      </c>
      <c r="Y183" s="25" t="s">
        <v>1135</v>
      </c>
    </row>
    <row r="184" spans="1:25" ht="22.5" customHeight="1">
      <c r="A184" s="70">
        <v>139</v>
      </c>
      <c r="B184" s="180">
        <v>14</v>
      </c>
      <c r="C184" s="181" t="s">
        <v>194</v>
      </c>
      <c r="D184" s="182" t="s">
        <v>208</v>
      </c>
      <c r="E184" s="189" t="s">
        <v>227</v>
      </c>
      <c r="F184" s="183" t="s">
        <v>531</v>
      </c>
      <c r="G184" s="183" t="s">
        <v>1</v>
      </c>
      <c r="H184" s="184" t="s">
        <v>532</v>
      </c>
      <c r="I184" s="198"/>
      <c r="J184" s="186" t="s">
        <v>451</v>
      </c>
      <c r="K184" s="184" t="s">
        <v>6</v>
      </c>
      <c r="L184" s="187" t="s">
        <v>452</v>
      </c>
      <c r="M184" s="184" t="s">
        <v>727</v>
      </c>
      <c r="N184" s="184">
        <v>6</v>
      </c>
      <c r="O184" s="184">
        <v>6</v>
      </c>
      <c r="P184" s="184">
        <v>7</v>
      </c>
      <c r="Q184" s="184">
        <v>6</v>
      </c>
      <c r="R184" s="188">
        <v>4.25</v>
      </c>
      <c r="S184" s="188">
        <v>3.75</v>
      </c>
      <c r="T184" s="184">
        <v>3</v>
      </c>
      <c r="U184" s="70"/>
      <c r="V184" s="114">
        <f t="shared" si="5"/>
        <v>31.5</v>
      </c>
      <c r="W184" s="70"/>
      <c r="X184" s="121" t="s">
        <v>925</v>
      </c>
      <c r="Y184" s="25" t="s">
        <v>1129</v>
      </c>
    </row>
    <row r="185" spans="1:25" ht="22.5" customHeight="1">
      <c r="A185" s="70">
        <v>166</v>
      </c>
      <c r="B185" s="180">
        <v>20</v>
      </c>
      <c r="C185" s="181" t="s">
        <v>194</v>
      </c>
      <c r="D185" s="182" t="s">
        <v>209</v>
      </c>
      <c r="E185" s="189" t="s">
        <v>592</v>
      </c>
      <c r="F185" s="215" t="s">
        <v>590</v>
      </c>
      <c r="G185" s="215" t="s">
        <v>591</v>
      </c>
      <c r="H185" s="198">
        <v>39759</v>
      </c>
      <c r="I185" s="198"/>
      <c r="J185" s="186" t="s">
        <v>463</v>
      </c>
      <c r="K185" s="186" t="s">
        <v>251</v>
      </c>
      <c r="L185" s="186" t="s">
        <v>464</v>
      </c>
      <c r="M185" s="216" t="s">
        <v>734</v>
      </c>
      <c r="N185" s="184">
        <v>9</v>
      </c>
      <c r="O185" s="184">
        <v>7</v>
      </c>
      <c r="P185" s="184">
        <v>8</v>
      </c>
      <c r="Q185" s="184">
        <v>8</v>
      </c>
      <c r="R185" s="188">
        <v>4.5</v>
      </c>
      <c r="S185" s="188">
        <v>3.25</v>
      </c>
      <c r="T185" s="184"/>
      <c r="U185" s="70"/>
      <c r="V185" s="114">
        <f t="shared" si="5"/>
        <v>31.5</v>
      </c>
      <c r="W185" s="70"/>
      <c r="X185" s="121" t="s">
        <v>768</v>
      </c>
      <c r="Y185" s="25" t="s">
        <v>1071</v>
      </c>
    </row>
    <row r="186" spans="1:25" ht="22.5" customHeight="1">
      <c r="A186" s="25">
        <v>7</v>
      </c>
      <c r="B186" s="176" t="s">
        <v>198</v>
      </c>
      <c r="C186" s="176" t="s">
        <v>192</v>
      </c>
      <c r="D186" s="176" t="s">
        <v>193</v>
      </c>
      <c r="E186" s="176" t="s">
        <v>198</v>
      </c>
      <c r="F186" s="177" t="s">
        <v>152</v>
      </c>
      <c r="G186" s="177" t="s">
        <v>153</v>
      </c>
      <c r="H186" s="178" t="s">
        <v>154</v>
      </c>
      <c r="I186" s="178"/>
      <c r="J186" s="178" t="s">
        <v>155</v>
      </c>
      <c r="K186" s="178" t="s">
        <v>6</v>
      </c>
      <c r="L186" s="178" t="s">
        <v>166</v>
      </c>
      <c r="M186" s="178" t="s">
        <v>156</v>
      </c>
      <c r="N186" s="178">
        <v>9</v>
      </c>
      <c r="O186" s="178">
        <v>7</v>
      </c>
      <c r="P186" s="178">
        <v>7</v>
      </c>
      <c r="Q186" s="178">
        <v>7</v>
      </c>
      <c r="R186" s="127">
        <v>4.5</v>
      </c>
      <c r="S186" s="127">
        <v>3.5</v>
      </c>
      <c r="T186" s="218"/>
      <c r="U186" s="114"/>
      <c r="V186" s="114">
        <f t="shared" si="5"/>
        <v>31</v>
      </c>
      <c r="W186" s="114"/>
      <c r="X186" s="121" t="s">
        <v>772</v>
      </c>
      <c r="Y186" s="25" t="s">
        <v>1075</v>
      </c>
    </row>
    <row r="187" spans="1:25" ht="22.5" customHeight="1">
      <c r="A187" s="70">
        <v>106</v>
      </c>
      <c r="B187" s="141">
        <v>4</v>
      </c>
      <c r="C187" s="189" t="s">
        <v>194</v>
      </c>
      <c r="D187" s="189" t="s">
        <v>204</v>
      </c>
      <c r="E187" s="189" t="s">
        <v>195</v>
      </c>
      <c r="F187" s="140" t="s">
        <v>453</v>
      </c>
      <c r="G187" s="140" t="s">
        <v>454</v>
      </c>
      <c r="H187" s="194" t="s">
        <v>455</v>
      </c>
      <c r="I187" s="115"/>
      <c r="J187" s="140" t="s">
        <v>443</v>
      </c>
      <c r="K187" s="115" t="s">
        <v>6</v>
      </c>
      <c r="L187" s="140" t="s">
        <v>444</v>
      </c>
      <c r="M187" s="214" t="s">
        <v>709</v>
      </c>
      <c r="N187" s="25">
        <v>6</v>
      </c>
      <c r="O187" s="25">
        <v>7</v>
      </c>
      <c r="P187" s="25">
        <v>9</v>
      </c>
      <c r="Q187" s="25">
        <v>8</v>
      </c>
      <c r="R187" s="70">
        <v>4</v>
      </c>
      <c r="S187" s="70">
        <v>4</v>
      </c>
      <c r="T187" s="25"/>
      <c r="U187" s="70"/>
      <c r="V187" s="114">
        <f t="shared" si="5"/>
        <v>31</v>
      </c>
      <c r="W187" s="70"/>
      <c r="X187" s="121" t="s">
        <v>769</v>
      </c>
      <c r="Y187" s="25" t="s">
        <v>1072</v>
      </c>
    </row>
    <row r="188" spans="1:25" ht="22.5" customHeight="1">
      <c r="A188" s="70">
        <v>151</v>
      </c>
      <c r="B188" s="180">
        <v>5</v>
      </c>
      <c r="C188" s="181" t="s">
        <v>194</v>
      </c>
      <c r="D188" s="182" t="s">
        <v>207</v>
      </c>
      <c r="E188" s="181" t="s">
        <v>397</v>
      </c>
      <c r="F188" s="215" t="s">
        <v>557</v>
      </c>
      <c r="G188" s="215" t="s">
        <v>558</v>
      </c>
      <c r="H188" s="198">
        <v>39708</v>
      </c>
      <c r="I188" s="184"/>
      <c r="J188" s="186" t="s">
        <v>451</v>
      </c>
      <c r="K188" s="186" t="s">
        <v>559</v>
      </c>
      <c r="L188" s="216" t="s">
        <v>523</v>
      </c>
      <c r="M188" s="186" t="s">
        <v>724</v>
      </c>
      <c r="N188" s="184">
        <v>6</v>
      </c>
      <c r="O188" s="184">
        <v>6</v>
      </c>
      <c r="P188" s="184">
        <v>7</v>
      </c>
      <c r="Q188" s="184">
        <v>6</v>
      </c>
      <c r="R188" s="188">
        <v>3</v>
      </c>
      <c r="S188" s="188">
        <v>4.5</v>
      </c>
      <c r="T188" s="184">
        <v>3</v>
      </c>
      <c r="U188" s="70"/>
      <c r="V188" s="114">
        <f t="shared" si="5"/>
        <v>30.5</v>
      </c>
      <c r="W188" s="70"/>
      <c r="X188" s="121" t="s">
        <v>773</v>
      </c>
      <c r="Y188" s="25" t="s">
        <v>1076</v>
      </c>
    </row>
    <row r="189" spans="1:25" ht="22.5" customHeight="1">
      <c r="A189" s="25">
        <v>18</v>
      </c>
      <c r="B189" s="176" t="s">
        <v>209</v>
      </c>
      <c r="C189" s="176" t="s">
        <v>192</v>
      </c>
      <c r="D189" s="217" t="s">
        <v>193</v>
      </c>
      <c r="E189" s="176" t="s">
        <v>209</v>
      </c>
      <c r="F189" s="224" t="s">
        <v>143</v>
      </c>
      <c r="G189" s="177" t="s">
        <v>98</v>
      </c>
      <c r="H189" s="211"/>
      <c r="I189" s="245" t="s">
        <v>144</v>
      </c>
      <c r="J189" s="226" t="s">
        <v>145</v>
      </c>
      <c r="K189" s="226" t="s">
        <v>146</v>
      </c>
      <c r="L189" s="178" t="s">
        <v>166</v>
      </c>
      <c r="M189" s="226" t="s">
        <v>147</v>
      </c>
      <c r="N189" s="178">
        <v>7</v>
      </c>
      <c r="O189" s="178">
        <v>9</v>
      </c>
      <c r="P189" s="178">
        <v>7</v>
      </c>
      <c r="Q189" s="178">
        <v>9</v>
      </c>
      <c r="R189" s="114">
        <v>3</v>
      </c>
      <c r="S189" s="114">
        <v>4</v>
      </c>
      <c r="T189" s="178"/>
      <c r="U189" s="70"/>
      <c r="V189" s="114">
        <f t="shared" si="5"/>
        <v>30</v>
      </c>
      <c r="W189" s="114" t="s">
        <v>142</v>
      </c>
      <c r="X189" s="121" t="s">
        <v>877</v>
      </c>
      <c r="Y189" s="25" t="s">
        <v>991</v>
      </c>
    </row>
    <row r="190" spans="1:27" ht="22.5" customHeight="1">
      <c r="A190" s="26">
        <v>170</v>
      </c>
      <c r="B190" s="205">
        <v>24</v>
      </c>
      <c r="C190" s="176" t="s">
        <v>194</v>
      </c>
      <c r="D190" s="176" t="s">
        <v>204</v>
      </c>
      <c r="E190" s="176" t="s">
        <v>208</v>
      </c>
      <c r="F190" s="177" t="s">
        <v>602</v>
      </c>
      <c r="G190" s="177" t="s">
        <v>603</v>
      </c>
      <c r="H190" s="178"/>
      <c r="I190" s="246">
        <v>39778</v>
      </c>
      <c r="J190" s="178" t="s">
        <v>443</v>
      </c>
      <c r="K190" s="178"/>
      <c r="L190" s="178" t="s">
        <v>444</v>
      </c>
      <c r="M190" s="234" t="s">
        <v>719</v>
      </c>
      <c r="N190" s="26">
        <v>6</v>
      </c>
      <c r="O190" s="26">
        <v>6</v>
      </c>
      <c r="P190" s="26">
        <v>5</v>
      </c>
      <c r="Q190" s="26">
        <v>5</v>
      </c>
      <c r="R190" s="207">
        <v>2.75</v>
      </c>
      <c r="S190" s="207">
        <v>6.75</v>
      </c>
      <c r="T190" s="207"/>
      <c r="U190" s="70"/>
      <c r="V190" s="114">
        <f t="shared" si="5"/>
        <v>30</v>
      </c>
      <c r="W190" s="70"/>
      <c r="X190" s="121" t="s">
        <v>838</v>
      </c>
      <c r="Y190" s="25" t="s">
        <v>952</v>
      </c>
      <c r="Z190" s="4"/>
      <c r="AA190" s="4"/>
    </row>
    <row r="191" spans="1:25" ht="22.5" customHeight="1">
      <c r="A191" s="25">
        <v>6</v>
      </c>
      <c r="B191" s="176" t="s">
        <v>197</v>
      </c>
      <c r="C191" s="176" t="s">
        <v>192</v>
      </c>
      <c r="D191" s="176" t="s">
        <v>194</v>
      </c>
      <c r="E191" s="176" t="s">
        <v>197</v>
      </c>
      <c r="F191" s="177" t="s">
        <v>187</v>
      </c>
      <c r="G191" s="177" t="s">
        <v>83</v>
      </c>
      <c r="H191" s="178"/>
      <c r="I191" s="211">
        <v>39730</v>
      </c>
      <c r="J191" s="178" t="s">
        <v>81</v>
      </c>
      <c r="K191" s="178" t="s">
        <v>28</v>
      </c>
      <c r="L191" s="178" t="s">
        <v>84</v>
      </c>
      <c r="M191" s="178" t="s">
        <v>85</v>
      </c>
      <c r="N191" s="178">
        <v>9</v>
      </c>
      <c r="O191" s="178">
        <v>7</v>
      </c>
      <c r="P191" s="178">
        <v>7</v>
      </c>
      <c r="Q191" s="178">
        <v>7</v>
      </c>
      <c r="R191" s="114">
        <v>3</v>
      </c>
      <c r="S191" s="114">
        <v>2.75</v>
      </c>
      <c r="T191" s="178">
        <v>3</v>
      </c>
      <c r="U191" s="114"/>
      <c r="V191" s="114">
        <f t="shared" si="5"/>
        <v>29.5</v>
      </c>
      <c r="W191" s="114"/>
      <c r="X191" s="121" t="s">
        <v>801</v>
      </c>
      <c r="Y191" s="25" t="s">
        <v>1104</v>
      </c>
    </row>
    <row r="192" spans="1:25" ht="22.5" customHeight="1">
      <c r="A192" s="26">
        <v>45</v>
      </c>
      <c r="B192" s="176" t="s">
        <v>214</v>
      </c>
      <c r="C192" s="176" t="s">
        <v>192</v>
      </c>
      <c r="D192" s="217" t="s">
        <v>193</v>
      </c>
      <c r="E192" s="176" t="s">
        <v>236</v>
      </c>
      <c r="F192" s="177" t="s">
        <v>163</v>
      </c>
      <c r="G192" s="177" t="s">
        <v>164</v>
      </c>
      <c r="H192" s="178"/>
      <c r="I192" s="178" t="s">
        <v>144</v>
      </c>
      <c r="J192" s="178" t="s">
        <v>160</v>
      </c>
      <c r="K192" s="178" t="s">
        <v>6</v>
      </c>
      <c r="L192" s="178" t="s">
        <v>166</v>
      </c>
      <c r="M192" s="178" t="s">
        <v>165</v>
      </c>
      <c r="N192" s="178">
        <v>7</v>
      </c>
      <c r="O192" s="178">
        <v>7</v>
      </c>
      <c r="P192" s="178">
        <v>6</v>
      </c>
      <c r="Q192" s="178">
        <v>6</v>
      </c>
      <c r="R192" s="178">
        <v>3</v>
      </c>
      <c r="S192" s="178">
        <v>3.5</v>
      </c>
      <c r="T192" s="178">
        <v>3</v>
      </c>
      <c r="U192" s="114"/>
      <c r="V192" s="114">
        <f t="shared" si="5"/>
        <v>29</v>
      </c>
      <c r="W192" s="114"/>
      <c r="X192" s="122" t="s">
        <v>875</v>
      </c>
      <c r="Y192" s="27" t="s">
        <v>989</v>
      </c>
    </row>
    <row r="193" spans="1:25" ht="22.5" customHeight="1">
      <c r="A193" s="70">
        <v>112</v>
      </c>
      <c r="B193" s="141">
        <v>10</v>
      </c>
      <c r="C193" s="189" t="s">
        <v>194</v>
      </c>
      <c r="D193" s="189" t="s">
        <v>204</v>
      </c>
      <c r="E193" s="189" t="s">
        <v>201</v>
      </c>
      <c r="F193" s="140" t="s">
        <v>472</v>
      </c>
      <c r="G193" s="140" t="s">
        <v>473</v>
      </c>
      <c r="H193" s="115"/>
      <c r="I193" s="228">
        <v>39508</v>
      </c>
      <c r="J193" s="140" t="s">
        <v>443</v>
      </c>
      <c r="K193" s="115" t="s">
        <v>6</v>
      </c>
      <c r="L193" s="140" t="s">
        <v>444</v>
      </c>
      <c r="M193" s="214" t="s">
        <v>714</v>
      </c>
      <c r="N193" s="25">
        <v>8</v>
      </c>
      <c r="O193" s="25">
        <v>8</v>
      </c>
      <c r="P193" s="25">
        <v>9</v>
      </c>
      <c r="Q193" s="25">
        <v>9</v>
      </c>
      <c r="R193" s="70">
        <v>3.5</v>
      </c>
      <c r="S193" s="70">
        <v>2</v>
      </c>
      <c r="T193" s="25"/>
      <c r="U193" s="70"/>
      <c r="V193" s="114">
        <f t="shared" si="5"/>
        <v>28</v>
      </c>
      <c r="W193" s="70"/>
      <c r="X193" s="121" t="s">
        <v>926</v>
      </c>
      <c r="Y193" s="25" t="s">
        <v>1130</v>
      </c>
    </row>
    <row r="194" spans="1:25" ht="22.5" customHeight="1">
      <c r="A194" s="70">
        <v>174</v>
      </c>
      <c r="B194" s="189" t="s">
        <v>195</v>
      </c>
      <c r="C194" s="189" t="s">
        <v>195</v>
      </c>
      <c r="D194" s="189" t="s">
        <v>210</v>
      </c>
      <c r="E194" s="189" t="s">
        <v>195</v>
      </c>
      <c r="F194" s="140" t="s">
        <v>618</v>
      </c>
      <c r="G194" s="140" t="s">
        <v>619</v>
      </c>
      <c r="H194" s="247" t="s">
        <v>620</v>
      </c>
      <c r="I194" s="115"/>
      <c r="J194" s="174" t="s">
        <v>612</v>
      </c>
      <c r="K194" s="115" t="s">
        <v>251</v>
      </c>
      <c r="L194" s="115" t="s">
        <v>621</v>
      </c>
      <c r="M194" s="115" t="s">
        <v>622</v>
      </c>
      <c r="N194" s="115">
        <v>6</v>
      </c>
      <c r="O194" s="115">
        <v>7</v>
      </c>
      <c r="P194" s="115">
        <v>6</v>
      </c>
      <c r="Q194" s="115">
        <v>7</v>
      </c>
      <c r="R194" s="114">
        <v>3</v>
      </c>
      <c r="S194" s="114">
        <v>4.5</v>
      </c>
      <c r="T194" s="115"/>
      <c r="U194" s="114"/>
      <c r="V194" s="114">
        <f t="shared" si="5"/>
        <v>28</v>
      </c>
      <c r="W194" s="114"/>
      <c r="X194" s="121" t="s">
        <v>784</v>
      </c>
      <c r="Y194" s="25" t="s">
        <v>1087</v>
      </c>
    </row>
    <row r="195" spans="1:27" ht="22.5" customHeight="1">
      <c r="A195" s="70">
        <v>161</v>
      </c>
      <c r="B195" s="180">
        <v>15</v>
      </c>
      <c r="C195" s="181" t="s">
        <v>194</v>
      </c>
      <c r="D195" s="189" t="s">
        <v>206</v>
      </c>
      <c r="E195" s="181" t="s">
        <v>437</v>
      </c>
      <c r="F195" s="197" t="s">
        <v>574</v>
      </c>
      <c r="G195" s="197" t="s">
        <v>575</v>
      </c>
      <c r="H195" s="25" t="s">
        <v>576</v>
      </c>
      <c r="I195" s="25"/>
      <c r="J195" s="214" t="s">
        <v>447</v>
      </c>
      <c r="K195" s="214" t="s">
        <v>251</v>
      </c>
      <c r="L195" s="214" t="s">
        <v>448</v>
      </c>
      <c r="M195" s="214" t="s">
        <v>717</v>
      </c>
      <c r="N195" s="25">
        <v>7</v>
      </c>
      <c r="O195" s="25">
        <v>6</v>
      </c>
      <c r="P195" s="25">
        <v>6</v>
      </c>
      <c r="Q195" s="25">
        <v>5</v>
      </c>
      <c r="R195" s="70">
        <v>4</v>
      </c>
      <c r="S195" s="70">
        <v>2.25</v>
      </c>
      <c r="T195" s="25">
        <v>3</v>
      </c>
      <c r="U195" s="70"/>
      <c r="V195" s="114">
        <f t="shared" si="5"/>
        <v>27.5</v>
      </c>
      <c r="W195" s="70"/>
      <c r="X195" s="121" t="s">
        <v>837</v>
      </c>
      <c r="Y195" s="25" t="s">
        <v>951</v>
      </c>
      <c r="Z195" s="4"/>
      <c r="AA195" s="4"/>
    </row>
    <row r="196" spans="1:25" ht="22.5" customHeight="1">
      <c r="A196" s="70">
        <v>169</v>
      </c>
      <c r="B196" s="180">
        <v>23</v>
      </c>
      <c r="C196" s="181" t="s">
        <v>194</v>
      </c>
      <c r="D196" s="182" t="s">
        <v>215</v>
      </c>
      <c r="E196" s="189" t="s">
        <v>599</v>
      </c>
      <c r="F196" s="215" t="s">
        <v>597</v>
      </c>
      <c r="G196" s="215" t="s">
        <v>598</v>
      </c>
      <c r="H196" s="198">
        <v>39633</v>
      </c>
      <c r="I196" s="198"/>
      <c r="J196" s="186" t="s">
        <v>600</v>
      </c>
      <c r="K196" s="186" t="s">
        <v>251</v>
      </c>
      <c r="L196" s="216" t="s">
        <v>601</v>
      </c>
      <c r="M196" s="208" t="s">
        <v>1148</v>
      </c>
      <c r="N196" s="207">
        <v>9</v>
      </c>
      <c r="O196" s="207">
        <v>8</v>
      </c>
      <c r="P196" s="207">
        <v>6</v>
      </c>
      <c r="Q196" s="207">
        <v>6</v>
      </c>
      <c r="R196" s="207">
        <v>3</v>
      </c>
      <c r="S196" s="207">
        <v>3.25</v>
      </c>
      <c r="T196" s="207"/>
      <c r="U196" s="70"/>
      <c r="V196" s="114">
        <f t="shared" si="5"/>
        <v>27</v>
      </c>
      <c r="W196" s="70"/>
      <c r="X196" s="121" t="s">
        <v>763</v>
      </c>
      <c r="Y196" s="25" t="s">
        <v>1066</v>
      </c>
    </row>
    <row r="197" spans="1:25" ht="22.5" customHeight="1">
      <c r="A197" s="70">
        <v>114</v>
      </c>
      <c r="B197" s="141">
        <v>12</v>
      </c>
      <c r="C197" s="189" t="s">
        <v>194</v>
      </c>
      <c r="D197" s="189" t="s">
        <v>204</v>
      </c>
      <c r="E197" s="189" t="s">
        <v>203</v>
      </c>
      <c r="F197" s="140" t="s">
        <v>477</v>
      </c>
      <c r="G197" s="140" t="s">
        <v>158</v>
      </c>
      <c r="H197" s="115"/>
      <c r="I197" s="194" t="s">
        <v>420</v>
      </c>
      <c r="J197" s="140" t="s">
        <v>443</v>
      </c>
      <c r="K197" s="115" t="s">
        <v>6</v>
      </c>
      <c r="L197" s="140" t="s">
        <v>444</v>
      </c>
      <c r="M197" s="214" t="s">
        <v>709</v>
      </c>
      <c r="N197" s="25">
        <v>6</v>
      </c>
      <c r="O197" s="25">
        <v>7</v>
      </c>
      <c r="P197" s="25">
        <v>8</v>
      </c>
      <c r="Q197" s="25">
        <v>7</v>
      </c>
      <c r="R197" s="70">
        <v>3.25</v>
      </c>
      <c r="S197" s="70">
        <v>3</v>
      </c>
      <c r="T197" s="25"/>
      <c r="U197" s="70"/>
      <c r="V197" s="114">
        <f t="shared" si="5"/>
        <v>26.5</v>
      </c>
      <c r="W197" s="70"/>
      <c r="X197" s="121" t="s">
        <v>799</v>
      </c>
      <c r="Y197" s="25" t="s">
        <v>1102</v>
      </c>
    </row>
    <row r="198" spans="1:25" ht="22.5" customHeight="1">
      <c r="A198" s="70">
        <v>173</v>
      </c>
      <c r="B198" s="189" t="s">
        <v>194</v>
      </c>
      <c r="C198" s="189" t="s">
        <v>195</v>
      </c>
      <c r="D198" s="189" t="s">
        <v>211</v>
      </c>
      <c r="E198" s="189" t="s">
        <v>194</v>
      </c>
      <c r="F198" s="140" t="s">
        <v>615</v>
      </c>
      <c r="G198" s="140" t="s">
        <v>268</v>
      </c>
      <c r="H198" s="238" t="s">
        <v>616</v>
      </c>
      <c r="I198" s="115"/>
      <c r="J198" s="174" t="s">
        <v>612</v>
      </c>
      <c r="K198" s="115" t="s">
        <v>328</v>
      </c>
      <c r="L198" s="115" t="s">
        <v>613</v>
      </c>
      <c r="M198" s="115" t="s">
        <v>617</v>
      </c>
      <c r="N198" s="115">
        <v>6</v>
      </c>
      <c r="O198" s="115">
        <v>6</v>
      </c>
      <c r="P198" s="115">
        <v>5</v>
      </c>
      <c r="Q198" s="115">
        <v>7</v>
      </c>
      <c r="R198" s="114">
        <v>2.25</v>
      </c>
      <c r="S198" s="114">
        <v>5</v>
      </c>
      <c r="T198" s="115"/>
      <c r="U198" s="114"/>
      <c r="V198" s="114">
        <f t="shared" si="5"/>
        <v>26.5</v>
      </c>
      <c r="W198" s="114"/>
      <c r="X198" s="121" t="s">
        <v>785</v>
      </c>
      <c r="Y198" s="25" t="s">
        <v>1088</v>
      </c>
    </row>
    <row r="199" spans="1:25" ht="22.5" customHeight="1">
      <c r="A199" s="70">
        <v>184</v>
      </c>
      <c r="B199" s="189" t="s">
        <v>205</v>
      </c>
      <c r="C199" s="189" t="s">
        <v>195</v>
      </c>
      <c r="D199" s="189" t="s">
        <v>212</v>
      </c>
      <c r="E199" s="189" t="s">
        <v>205</v>
      </c>
      <c r="F199" s="140" t="s">
        <v>653</v>
      </c>
      <c r="G199" s="140" t="s">
        <v>654</v>
      </c>
      <c r="H199" s="221" t="s">
        <v>655</v>
      </c>
      <c r="I199" s="200"/>
      <c r="J199" s="174" t="s">
        <v>633</v>
      </c>
      <c r="K199" s="115" t="s">
        <v>251</v>
      </c>
      <c r="L199" s="115" t="s">
        <v>634</v>
      </c>
      <c r="M199" s="115" t="s">
        <v>635</v>
      </c>
      <c r="N199" s="115">
        <v>7</v>
      </c>
      <c r="O199" s="115">
        <v>7</v>
      </c>
      <c r="P199" s="115">
        <v>7</v>
      </c>
      <c r="Q199" s="115">
        <v>7</v>
      </c>
      <c r="R199" s="114">
        <v>2</v>
      </c>
      <c r="S199" s="114">
        <v>4.25</v>
      </c>
      <c r="T199" s="115"/>
      <c r="U199" s="114"/>
      <c r="V199" s="114">
        <f aca="true" t="shared" si="6" ref="V199:V210">(SUM(N199:Q199)/2+R199*2+S199*2+T199+U199)</f>
        <v>26.5</v>
      </c>
      <c r="W199" s="114"/>
      <c r="X199" s="121" t="s">
        <v>867</v>
      </c>
      <c r="Y199" s="25" t="s">
        <v>981</v>
      </c>
    </row>
    <row r="200" spans="1:25" ht="22.5" customHeight="1">
      <c r="A200" s="26">
        <v>92</v>
      </c>
      <c r="B200" s="189" t="s">
        <v>200</v>
      </c>
      <c r="C200" s="199" t="s">
        <v>193</v>
      </c>
      <c r="D200" s="189" t="s">
        <v>196</v>
      </c>
      <c r="E200" s="189" t="s">
        <v>397</v>
      </c>
      <c r="F200" s="140" t="s">
        <v>398</v>
      </c>
      <c r="G200" s="140" t="s">
        <v>399</v>
      </c>
      <c r="H200" s="25"/>
      <c r="I200" s="200">
        <v>39756</v>
      </c>
      <c r="J200" s="115" t="s">
        <v>275</v>
      </c>
      <c r="K200" s="115" t="s">
        <v>251</v>
      </c>
      <c r="L200" s="115" t="s">
        <v>277</v>
      </c>
      <c r="M200" s="115" t="s">
        <v>344</v>
      </c>
      <c r="N200" s="115">
        <v>9</v>
      </c>
      <c r="O200" s="115">
        <v>7</v>
      </c>
      <c r="P200" s="115">
        <v>8</v>
      </c>
      <c r="Q200" s="115">
        <v>9</v>
      </c>
      <c r="R200" s="70">
        <v>1</v>
      </c>
      <c r="S200" s="70">
        <v>2</v>
      </c>
      <c r="T200" s="115">
        <v>3</v>
      </c>
      <c r="U200" s="70"/>
      <c r="V200" s="114">
        <f t="shared" si="6"/>
        <v>25.5</v>
      </c>
      <c r="W200" s="70"/>
      <c r="X200" s="121" t="s">
        <v>894</v>
      </c>
      <c r="Y200" s="25" t="s">
        <v>1008</v>
      </c>
    </row>
    <row r="201" spans="1:27" ht="22.5" customHeight="1">
      <c r="A201" s="25">
        <v>37</v>
      </c>
      <c r="B201" s="176" t="s">
        <v>206</v>
      </c>
      <c r="C201" s="176" t="s">
        <v>192</v>
      </c>
      <c r="D201" s="176" t="s">
        <v>193</v>
      </c>
      <c r="E201" s="176" t="s">
        <v>228</v>
      </c>
      <c r="F201" s="224" t="s">
        <v>128</v>
      </c>
      <c r="G201" s="177" t="s">
        <v>129</v>
      </c>
      <c r="H201" s="225" t="s">
        <v>130</v>
      </c>
      <c r="I201" s="178"/>
      <c r="J201" s="226" t="s">
        <v>131</v>
      </c>
      <c r="K201" s="226" t="s">
        <v>14</v>
      </c>
      <c r="L201" s="178" t="s">
        <v>166</v>
      </c>
      <c r="M201" s="226" t="s">
        <v>132</v>
      </c>
      <c r="N201" s="178">
        <v>7</v>
      </c>
      <c r="O201" s="178">
        <v>7</v>
      </c>
      <c r="P201" s="178">
        <v>7</v>
      </c>
      <c r="Q201" s="178">
        <v>7</v>
      </c>
      <c r="R201" s="114">
        <v>3.5</v>
      </c>
      <c r="S201" s="114">
        <v>2</v>
      </c>
      <c r="T201" s="178"/>
      <c r="U201" s="114"/>
      <c r="V201" s="114">
        <f t="shared" si="6"/>
        <v>25</v>
      </c>
      <c r="W201" s="114"/>
      <c r="X201" s="121" t="s">
        <v>832</v>
      </c>
      <c r="Y201" s="25" t="s">
        <v>946</v>
      </c>
      <c r="Z201" s="4"/>
      <c r="AA201" s="4"/>
    </row>
    <row r="202" spans="1:27" ht="22.5" customHeight="1">
      <c r="A202" s="70">
        <v>152</v>
      </c>
      <c r="B202" s="180">
        <v>6</v>
      </c>
      <c r="C202" s="181" t="s">
        <v>194</v>
      </c>
      <c r="D202" s="181" t="s">
        <v>204</v>
      </c>
      <c r="E202" s="189" t="s">
        <v>400</v>
      </c>
      <c r="F202" s="197" t="s">
        <v>560</v>
      </c>
      <c r="G202" s="197" t="s">
        <v>134</v>
      </c>
      <c r="H202" s="239">
        <v>39628</v>
      </c>
      <c r="I202" s="25"/>
      <c r="J202" s="214" t="s">
        <v>443</v>
      </c>
      <c r="K202" s="214" t="s">
        <v>6</v>
      </c>
      <c r="L202" s="214" t="s">
        <v>444</v>
      </c>
      <c r="M202" s="214" t="s">
        <v>723</v>
      </c>
      <c r="N202" s="25">
        <v>7</v>
      </c>
      <c r="O202" s="25">
        <v>6</v>
      </c>
      <c r="P202" s="25">
        <v>5</v>
      </c>
      <c r="Q202" s="25">
        <v>6</v>
      </c>
      <c r="R202" s="70">
        <v>1.5</v>
      </c>
      <c r="S202" s="70">
        <v>3.5</v>
      </c>
      <c r="T202" s="25">
        <v>3</v>
      </c>
      <c r="U202" s="70"/>
      <c r="V202" s="114">
        <f t="shared" si="6"/>
        <v>25</v>
      </c>
      <c r="W202" s="70"/>
      <c r="X202" s="121" t="s">
        <v>844</v>
      </c>
      <c r="Y202" s="25" t="s">
        <v>958</v>
      </c>
      <c r="Z202" s="4"/>
      <c r="AA202" s="4"/>
    </row>
    <row r="203" spans="1:25" ht="22.5" customHeight="1">
      <c r="A203" s="70">
        <v>177</v>
      </c>
      <c r="B203" s="189" t="s">
        <v>198</v>
      </c>
      <c r="C203" s="189" t="s">
        <v>195</v>
      </c>
      <c r="D203" s="189" t="s">
        <v>212</v>
      </c>
      <c r="E203" s="189" t="s">
        <v>198</v>
      </c>
      <c r="F203" s="140" t="s">
        <v>630</v>
      </c>
      <c r="G203" s="140" t="s">
        <v>631</v>
      </c>
      <c r="H203" s="115"/>
      <c r="I203" s="194" t="s">
        <v>632</v>
      </c>
      <c r="J203" s="174" t="s">
        <v>633</v>
      </c>
      <c r="K203" s="115" t="s">
        <v>49</v>
      </c>
      <c r="L203" s="115" t="s">
        <v>634</v>
      </c>
      <c r="M203" s="115" t="s">
        <v>635</v>
      </c>
      <c r="N203" s="115">
        <v>9</v>
      </c>
      <c r="O203" s="115">
        <v>7</v>
      </c>
      <c r="P203" s="115">
        <v>7</v>
      </c>
      <c r="Q203" s="115">
        <v>7</v>
      </c>
      <c r="R203" s="114">
        <v>1.5</v>
      </c>
      <c r="S203" s="114">
        <v>3.5</v>
      </c>
      <c r="T203" s="115"/>
      <c r="U203" s="70"/>
      <c r="V203" s="114">
        <f t="shared" si="6"/>
        <v>25</v>
      </c>
      <c r="W203" s="175"/>
      <c r="X203" s="121" t="s">
        <v>860</v>
      </c>
      <c r="Y203" s="25" t="s">
        <v>974</v>
      </c>
    </row>
    <row r="204" spans="1:25" ht="22.5" customHeight="1">
      <c r="A204" s="26">
        <v>67</v>
      </c>
      <c r="B204" s="189" t="s">
        <v>194</v>
      </c>
      <c r="C204" s="199" t="s">
        <v>193</v>
      </c>
      <c r="D204" s="189" t="s">
        <v>203</v>
      </c>
      <c r="E204" s="189" t="s">
        <v>213</v>
      </c>
      <c r="F204" s="197" t="s">
        <v>324</v>
      </c>
      <c r="G204" s="197" t="s">
        <v>325</v>
      </c>
      <c r="H204" s="237" t="s">
        <v>326</v>
      </c>
      <c r="I204" s="25"/>
      <c r="J204" s="189" t="s">
        <v>327</v>
      </c>
      <c r="K204" s="25" t="s">
        <v>328</v>
      </c>
      <c r="L204" s="115" t="s">
        <v>258</v>
      </c>
      <c r="M204" s="25" t="s">
        <v>329</v>
      </c>
      <c r="N204" s="25">
        <v>5</v>
      </c>
      <c r="O204" s="25">
        <v>5</v>
      </c>
      <c r="P204" s="25">
        <v>8</v>
      </c>
      <c r="Q204" s="25">
        <v>6</v>
      </c>
      <c r="R204" s="70">
        <v>4</v>
      </c>
      <c r="S204" s="70">
        <v>2</v>
      </c>
      <c r="T204" s="25"/>
      <c r="U204" s="70"/>
      <c r="V204" s="114">
        <f t="shared" si="6"/>
        <v>24</v>
      </c>
      <c r="W204" s="70"/>
      <c r="X204" s="121" t="s">
        <v>900</v>
      </c>
      <c r="Y204" s="25" t="s">
        <v>1014</v>
      </c>
    </row>
    <row r="205" spans="1:27" ht="22.5" customHeight="1">
      <c r="A205" s="70">
        <v>141</v>
      </c>
      <c r="B205" s="180">
        <v>16</v>
      </c>
      <c r="C205" s="181" t="s">
        <v>194</v>
      </c>
      <c r="D205" s="181" t="s">
        <v>204</v>
      </c>
      <c r="E205" s="189" t="s">
        <v>229</v>
      </c>
      <c r="F205" s="223" t="s">
        <v>535</v>
      </c>
      <c r="G205" s="223" t="s">
        <v>536</v>
      </c>
      <c r="H205" s="239">
        <v>39723</v>
      </c>
      <c r="I205" s="25"/>
      <c r="J205" s="214" t="s">
        <v>443</v>
      </c>
      <c r="K205" s="25" t="s">
        <v>6</v>
      </c>
      <c r="L205" s="25" t="s">
        <v>444</v>
      </c>
      <c r="M205" s="25" t="s">
        <v>723</v>
      </c>
      <c r="N205" s="25">
        <v>6</v>
      </c>
      <c r="O205" s="25">
        <v>6</v>
      </c>
      <c r="P205" s="25">
        <v>5</v>
      </c>
      <c r="Q205" s="25">
        <v>5</v>
      </c>
      <c r="R205" s="70">
        <v>2.25</v>
      </c>
      <c r="S205" s="70">
        <v>2.5</v>
      </c>
      <c r="T205" s="25">
        <v>3</v>
      </c>
      <c r="U205" s="70"/>
      <c r="V205" s="114">
        <f t="shared" si="6"/>
        <v>23.5</v>
      </c>
      <c r="W205" s="70"/>
      <c r="X205" s="121" t="s">
        <v>846</v>
      </c>
      <c r="Y205" s="25" t="s">
        <v>960</v>
      </c>
      <c r="Z205" s="4"/>
      <c r="AA205" s="4"/>
    </row>
    <row r="206" spans="1:25" ht="22.5" customHeight="1">
      <c r="A206" s="26">
        <v>81</v>
      </c>
      <c r="B206" s="176" t="s">
        <v>208</v>
      </c>
      <c r="C206" s="243" t="s">
        <v>193</v>
      </c>
      <c r="D206" s="176" t="s">
        <v>200</v>
      </c>
      <c r="E206" s="176" t="s">
        <v>227</v>
      </c>
      <c r="F206" s="244" t="s">
        <v>369</v>
      </c>
      <c r="G206" s="244" t="s">
        <v>110</v>
      </c>
      <c r="H206" s="25"/>
      <c r="I206" s="213" t="s">
        <v>370</v>
      </c>
      <c r="J206" s="115" t="s">
        <v>263</v>
      </c>
      <c r="K206" s="27" t="s">
        <v>42</v>
      </c>
      <c r="L206" s="25" t="s">
        <v>265</v>
      </c>
      <c r="M206" s="25" t="s">
        <v>266</v>
      </c>
      <c r="N206" s="25">
        <v>9</v>
      </c>
      <c r="O206" s="25">
        <v>9</v>
      </c>
      <c r="P206" s="25">
        <v>9</v>
      </c>
      <c r="Q206" s="25">
        <v>10</v>
      </c>
      <c r="R206" s="70"/>
      <c r="S206" s="70"/>
      <c r="T206" s="25">
        <v>3</v>
      </c>
      <c r="U206" s="70"/>
      <c r="V206" s="114">
        <f t="shared" si="6"/>
        <v>21.5</v>
      </c>
      <c r="W206" s="27" t="s">
        <v>1146</v>
      </c>
      <c r="X206" s="121" t="s">
        <v>758</v>
      </c>
      <c r="Y206" s="25" t="s">
        <v>1061</v>
      </c>
    </row>
    <row r="207" spans="1:25" ht="22.5" customHeight="1">
      <c r="A207" s="26">
        <v>30</v>
      </c>
      <c r="B207" s="176" t="s">
        <v>199</v>
      </c>
      <c r="C207" s="176" t="s">
        <v>192</v>
      </c>
      <c r="D207" s="176" t="s">
        <v>193</v>
      </c>
      <c r="E207" s="176" t="s">
        <v>221</v>
      </c>
      <c r="F207" s="224" t="s">
        <v>148</v>
      </c>
      <c r="G207" s="177" t="s">
        <v>149</v>
      </c>
      <c r="H207" s="211"/>
      <c r="I207" s="245" t="s">
        <v>150</v>
      </c>
      <c r="J207" s="226" t="s">
        <v>131</v>
      </c>
      <c r="K207" s="227" t="s">
        <v>42</v>
      </c>
      <c r="L207" s="178" t="s">
        <v>166</v>
      </c>
      <c r="M207" s="226" t="s">
        <v>151</v>
      </c>
      <c r="N207" s="178">
        <v>8</v>
      </c>
      <c r="O207" s="178">
        <v>9</v>
      </c>
      <c r="P207" s="178">
        <v>9</v>
      </c>
      <c r="Q207" s="178">
        <v>9</v>
      </c>
      <c r="R207" s="114"/>
      <c r="S207" s="114"/>
      <c r="T207" s="178"/>
      <c r="U207" s="114"/>
      <c r="V207" s="114">
        <f t="shared" si="6"/>
        <v>17.5</v>
      </c>
      <c r="W207" s="27" t="s">
        <v>1146</v>
      </c>
      <c r="X207" s="121" t="s">
        <v>884</v>
      </c>
      <c r="Y207" s="25" t="s">
        <v>998</v>
      </c>
    </row>
    <row r="208" spans="1:25" ht="22.5" customHeight="1">
      <c r="A208" s="26">
        <v>160</v>
      </c>
      <c r="B208" s="205">
        <v>14</v>
      </c>
      <c r="C208" s="195" t="s">
        <v>194</v>
      </c>
      <c r="D208" s="206" t="s">
        <v>207</v>
      </c>
      <c r="E208" s="176" t="s">
        <v>435</v>
      </c>
      <c r="F208" s="248" t="s">
        <v>573</v>
      </c>
      <c r="G208" s="248" t="s">
        <v>572</v>
      </c>
      <c r="H208" s="198">
        <v>39457</v>
      </c>
      <c r="I208" s="184"/>
      <c r="J208" s="186" t="s">
        <v>451</v>
      </c>
      <c r="K208" s="186" t="s">
        <v>6</v>
      </c>
      <c r="L208" s="216" t="s">
        <v>523</v>
      </c>
      <c r="M208" s="186" t="s">
        <v>724</v>
      </c>
      <c r="N208" s="184">
        <v>7</v>
      </c>
      <c r="O208" s="184">
        <v>6</v>
      </c>
      <c r="P208" s="184">
        <v>8</v>
      </c>
      <c r="Q208" s="184">
        <v>6</v>
      </c>
      <c r="R208" s="188"/>
      <c r="S208" s="188"/>
      <c r="T208" s="184">
        <v>3</v>
      </c>
      <c r="U208" s="70"/>
      <c r="V208" s="114">
        <f t="shared" si="6"/>
        <v>16.5</v>
      </c>
      <c r="W208" s="27" t="s">
        <v>1146</v>
      </c>
      <c r="X208" s="121" t="s">
        <v>907</v>
      </c>
      <c r="Y208" s="25" t="s">
        <v>1021</v>
      </c>
    </row>
    <row r="209" spans="1:25" ht="22.5" customHeight="1">
      <c r="A209" s="26">
        <v>36</v>
      </c>
      <c r="B209" s="176" t="s">
        <v>205</v>
      </c>
      <c r="C209" s="176" t="s">
        <v>192</v>
      </c>
      <c r="D209" s="217" t="s">
        <v>193</v>
      </c>
      <c r="E209" s="176" t="s">
        <v>227</v>
      </c>
      <c r="F209" s="224" t="s">
        <v>133</v>
      </c>
      <c r="G209" s="177" t="s">
        <v>134</v>
      </c>
      <c r="H209" s="225">
        <v>39664</v>
      </c>
      <c r="I209" s="179"/>
      <c r="J209" s="226" t="s">
        <v>122</v>
      </c>
      <c r="K209" s="226" t="s">
        <v>14</v>
      </c>
      <c r="L209" s="178" t="s">
        <v>166</v>
      </c>
      <c r="M209" s="178" t="s">
        <v>135</v>
      </c>
      <c r="N209" s="178">
        <v>10</v>
      </c>
      <c r="O209" s="178">
        <v>7</v>
      </c>
      <c r="P209" s="178">
        <v>6</v>
      </c>
      <c r="Q209" s="178">
        <v>7</v>
      </c>
      <c r="R209" s="114"/>
      <c r="S209" s="114"/>
      <c r="T209" s="178"/>
      <c r="U209" s="114"/>
      <c r="V209" s="114">
        <f t="shared" si="6"/>
        <v>15</v>
      </c>
      <c r="W209" s="27" t="s">
        <v>1146</v>
      </c>
      <c r="X209" s="121" t="s">
        <v>757</v>
      </c>
      <c r="Y209" s="25" t="s">
        <v>1060</v>
      </c>
    </row>
    <row r="210" spans="1:27" s="28" customFormat="1" ht="22.5" customHeight="1">
      <c r="A210" s="26">
        <v>50</v>
      </c>
      <c r="B210" s="176" t="s">
        <v>196</v>
      </c>
      <c r="C210" s="243" t="s">
        <v>193</v>
      </c>
      <c r="D210" s="176" t="s">
        <v>202</v>
      </c>
      <c r="E210" s="176" t="s">
        <v>196</v>
      </c>
      <c r="F210" s="177" t="s">
        <v>267</v>
      </c>
      <c r="G210" s="177" t="s">
        <v>268</v>
      </c>
      <c r="H210" s="194" t="s">
        <v>269</v>
      </c>
      <c r="I210" s="115"/>
      <c r="J210" s="115" t="s">
        <v>250</v>
      </c>
      <c r="K210" s="115" t="s">
        <v>251</v>
      </c>
      <c r="L210" s="115" t="s">
        <v>252</v>
      </c>
      <c r="M210" s="115" t="s">
        <v>270</v>
      </c>
      <c r="N210" s="178">
        <v>7</v>
      </c>
      <c r="O210" s="115">
        <v>7</v>
      </c>
      <c r="P210" s="115">
        <v>8</v>
      </c>
      <c r="Q210" s="115">
        <v>7</v>
      </c>
      <c r="R210" s="114"/>
      <c r="S210" s="114"/>
      <c r="T210" s="115"/>
      <c r="U210" s="114"/>
      <c r="V210" s="114">
        <f t="shared" si="6"/>
        <v>14.5</v>
      </c>
      <c r="W210" s="27" t="s">
        <v>1146</v>
      </c>
      <c r="X210" s="121" t="s">
        <v>862</v>
      </c>
      <c r="Y210" s="25" t="s">
        <v>976</v>
      </c>
      <c r="Z210" s="88"/>
      <c r="AA210" s="88"/>
    </row>
    <row r="211" ht="15.75">
      <c r="W211" s="136"/>
    </row>
    <row r="212" ht="15.75">
      <c r="W212" s="136"/>
    </row>
    <row r="213" ht="15.75">
      <c r="W213" s="136"/>
    </row>
    <row r="214" ht="15.75">
      <c r="W214" s="136"/>
    </row>
    <row r="215" ht="15.75">
      <c r="W215" s="136"/>
    </row>
    <row r="216" ht="15.75">
      <c r="W216" s="136"/>
    </row>
    <row r="217" ht="15.75">
      <c r="W217" s="136"/>
    </row>
    <row r="218" ht="15.75">
      <c r="W218" s="136"/>
    </row>
    <row r="219" ht="15.75">
      <c r="W219" s="136"/>
    </row>
    <row r="220" ht="15.75">
      <c r="W220" s="136"/>
    </row>
    <row r="221" ht="15.75">
      <c r="W221" s="136"/>
    </row>
    <row r="222" ht="15.75">
      <c r="W222" s="136"/>
    </row>
    <row r="223" ht="15.75">
      <c r="W223" s="136"/>
    </row>
    <row r="224" ht="15.75">
      <c r="W224" s="136"/>
    </row>
    <row r="225" ht="15.75">
      <c r="W225" s="136"/>
    </row>
    <row r="226" ht="15.75">
      <c r="W226" s="136"/>
    </row>
    <row r="227" ht="15.75">
      <c r="W227" s="136"/>
    </row>
    <row r="228" ht="15.75">
      <c r="W228" s="136"/>
    </row>
    <row r="229" ht="15.75">
      <c r="W229" s="136"/>
    </row>
  </sheetData>
  <sheetProtection/>
  <mergeCells count="24">
    <mergeCell ref="B2:I2"/>
    <mergeCell ref="B3:I3"/>
    <mergeCell ref="B4:B6"/>
    <mergeCell ref="C4:E6"/>
    <mergeCell ref="F4:F6"/>
    <mergeCell ref="G4:G6"/>
    <mergeCell ref="H4:I4"/>
    <mergeCell ref="I5:I6"/>
    <mergeCell ref="X4:X6"/>
    <mergeCell ref="Y4:Y6"/>
    <mergeCell ref="W4:W6"/>
    <mergeCell ref="J4:J6"/>
    <mergeCell ref="K4:K6"/>
    <mergeCell ref="L4:L6"/>
    <mergeCell ref="M4:M6"/>
    <mergeCell ref="A4:A6"/>
    <mergeCell ref="T4:T6"/>
    <mergeCell ref="U4:U6"/>
    <mergeCell ref="V4:V6"/>
    <mergeCell ref="H5:H6"/>
    <mergeCell ref="N5:O5"/>
    <mergeCell ref="P5:Q5"/>
    <mergeCell ref="N4:Q4"/>
    <mergeCell ref="R4:S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8"/>
  <sheetViews>
    <sheetView zoomScale="85" zoomScaleNormal="85" zoomScalePageLayoutView="0" workbookViewId="0" topLeftCell="A1">
      <selection activeCell="F149" sqref="F149:X149"/>
    </sheetView>
  </sheetViews>
  <sheetFormatPr defaultColWidth="8.796875" defaultRowHeight="15"/>
  <cols>
    <col min="1" max="1" width="5.5" style="3" customWidth="1"/>
    <col min="2" max="2" width="3.59765625" style="2" customWidth="1"/>
    <col min="3" max="5" width="3.59765625" style="3" customWidth="1"/>
    <col min="6" max="7" width="6.59765625" style="3" hidden="1" customWidth="1"/>
    <col min="8" max="8" width="12.8984375" style="20" customWidth="1"/>
    <col min="9" max="9" width="7.09765625" style="20" customWidth="1"/>
    <col min="10" max="10" width="11.5" style="3" customWidth="1"/>
    <col min="11" max="11" width="10.8984375" style="3" customWidth="1"/>
    <col min="12" max="12" width="17.8984375" style="3" customWidth="1"/>
    <col min="13" max="13" width="7.5" style="3" customWidth="1"/>
    <col min="14" max="14" width="12" style="3" customWidth="1"/>
    <col min="15" max="15" width="10.8984375" style="3" customWidth="1"/>
    <col min="16" max="19" width="5.09765625" style="3" customWidth="1"/>
    <col min="20" max="21" width="5.09765625" style="76" customWidth="1"/>
    <col min="22" max="22" width="4.3984375" style="3" customWidth="1"/>
    <col min="23" max="23" width="3.8984375" style="76" customWidth="1"/>
    <col min="24" max="24" width="8.69921875" style="76" customWidth="1"/>
    <col min="25" max="25" width="6.09765625" style="123" customWidth="1"/>
    <col min="26" max="26" width="9" style="3" hidden="1" customWidth="1"/>
    <col min="27" max="27" width="10.09765625" style="3" hidden="1" customWidth="1"/>
    <col min="28" max="29" width="7" style="3" customWidth="1"/>
    <col min="30" max="16384" width="9" style="3" customWidth="1"/>
  </cols>
  <sheetData>
    <row r="1" spans="2:14" ht="20.25">
      <c r="B1" s="6" t="s">
        <v>238</v>
      </c>
      <c r="C1" s="6"/>
      <c r="D1" s="6"/>
      <c r="E1" s="6"/>
      <c r="F1" s="6"/>
      <c r="G1" s="6"/>
      <c r="H1" s="6"/>
      <c r="I1" s="6"/>
      <c r="J1" s="6"/>
      <c r="K1" s="6"/>
      <c r="L1" s="7"/>
      <c r="N1" s="5" t="s">
        <v>1147</v>
      </c>
    </row>
    <row r="2" spans="2:12" ht="15.75">
      <c r="B2" s="548" t="s">
        <v>239</v>
      </c>
      <c r="C2" s="548"/>
      <c r="D2" s="548"/>
      <c r="E2" s="548"/>
      <c r="F2" s="548"/>
      <c r="G2" s="548"/>
      <c r="H2" s="548"/>
      <c r="I2" s="548"/>
      <c r="J2" s="548"/>
      <c r="K2" s="548"/>
      <c r="L2" s="6"/>
    </row>
    <row r="3" spans="2:12" ht="15.75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7"/>
    </row>
    <row r="4" spans="1:27" s="4" customFormat="1" ht="23.25" customHeight="1">
      <c r="A4" s="553" t="s">
        <v>243</v>
      </c>
      <c r="B4" s="554" t="s">
        <v>0</v>
      </c>
      <c r="C4" s="557" t="s">
        <v>237</v>
      </c>
      <c r="D4" s="558"/>
      <c r="E4" s="559"/>
      <c r="F4" s="600" t="s">
        <v>241</v>
      </c>
      <c r="G4" s="600"/>
      <c r="H4" s="566" t="s">
        <v>167</v>
      </c>
      <c r="I4" s="549" t="s">
        <v>168</v>
      </c>
      <c r="J4" s="552" t="s">
        <v>169</v>
      </c>
      <c r="K4" s="552"/>
      <c r="L4" s="543" t="s">
        <v>3</v>
      </c>
      <c r="M4" s="543" t="s">
        <v>171</v>
      </c>
      <c r="N4" s="543" t="s">
        <v>4</v>
      </c>
      <c r="O4" s="543" t="s">
        <v>172</v>
      </c>
      <c r="P4" s="552" t="s">
        <v>173</v>
      </c>
      <c r="Q4" s="552"/>
      <c r="R4" s="552"/>
      <c r="S4" s="552"/>
      <c r="T4" s="569" t="s">
        <v>5</v>
      </c>
      <c r="U4" s="569"/>
      <c r="V4" s="552" t="s">
        <v>174</v>
      </c>
      <c r="W4" s="569" t="s">
        <v>175</v>
      </c>
      <c r="X4" s="570" t="s">
        <v>176</v>
      </c>
      <c r="Y4" s="569" t="s">
        <v>177</v>
      </c>
      <c r="Z4" s="596" t="s">
        <v>1144</v>
      </c>
      <c r="AA4" s="597" t="s">
        <v>1145</v>
      </c>
    </row>
    <row r="5" spans="1:29" s="4" customFormat="1" ht="19.5" customHeight="1">
      <c r="A5" s="553"/>
      <c r="B5" s="555"/>
      <c r="C5" s="560"/>
      <c r="D5" s="561"/>
      <c r="E5" s="562"/>
      <c r="F5" s="601" t="s">
        <v>242</v>
      </c>
      <c r="G5" s="598" t="s">
        <v>189</v>
      </c>
      <c r="H5" s="567"/>
      <c r="I5" s="550"/>
      <c r="J5" s="543" t="s">
        <v>1</v>
      </c>
      <c r="K5" s="543" t="s">
        <v>170</v>
      </c>
      <c r="L5" s="544"/>
      <c r="M5" s="544"/>
      <c r="N5" s="544"/>
      <c r="O5" s="544"/>
      <c r="P5" s="552" t="s">
        <v>190</v>
      </c>
      <c r="Q5" s="552"/>
      <c r="R5" s="552" t="s">
        <v>191</v>
      </c>
      <c r="S5" s="552"/>
      <c r="T5" s="569"/>
      <c r="U5" s="569"/>
      <c r="V5" s="552"/>
      <c r="W5" s="569"/>
      <c r="X5" s="570"/>
      <c r="Y5" s="569"/>
      <c r="Z5" s="596"/>
      <c r="AA5" s="597"/>
      <c r="AB5" s="139" t="s">
        <v>1165</v>
      </c>
      <c r="AC5" s="139" t="s">
        <v>1166</v>
      </c>
    </row>
    <row r="6" spans="1:27" s="4" customFormat="1" ht="21" customHeight="1">
      <c r="A6" s="553"/>
      <c r="B6" s="556"/>
      <c r="C6" s="563"/>
      <c r="D6" s="564"/>
      <c r="E6" s="565"/>
      <c r="F6" s="602"/>
      <c r="G6" s="599"/>
      <c r="H6" s="568"/>
      <c r="I6" s="551"/>
      <c r="J6" s="545"/>
      <c r="K6" s="545"/>
      <c r="L6" s="545"/>
      <c r="M6" s="545"/>
      <c r="N6" s="545"/>
      <c r="O6" s="545"/>
      <c r="P6" s="1" t="s">
        <v>189</v>
      </c>
      <c r="Q6" s="1" t="s">
        <v>2</v>
      </c>
      <c r="R6" s="1" t="s">
        <v>189</v>
      </c>
      <c r="S6" s="1" t="s">
        <v>2</v>
      </c>
      <c r="T6" s="77" t="s">
        <v>189</v>
      </c>
      <c r="U6" s="77" t="s">
        <v>1155</v>
      </c>
      <c r="V6" s="552"/>
      <c r="W6" s="569"/>
      <c r="X6" s="570"/>
      <c r="Y6" s="569"/>
      <c r="Z6" s="596"/>
      <c r="AA6" s="597"/>
    </row>
    <row r="7" spans="1:29" ht="22.5" customHeight="1">
      <c r="A7" s="25">
        <v>43</v>
      </c>
      <c r="B7" s="10" t="s">
        <v>212</v>
      </c>
      <c r="C7" s="21" t="s">
        <v>192</v>
      </c>
      <c r="D7" s="22" t="s">
        <v>192</v>
      </c>
      <c r="E7" s="23" t="s">
        <v>234</v>
      </c>
      <c r="F7" s="10"/>
      <c r="G7" s="10"/>
      <c r="H7" s="19" t="s">
        <v>18</v>
      </c>
      <c r="I7" s="19" t="s">
        <v>19</v>
      </c>
      <c r="J7" s="9"/>
      <c r="K7" s="11" t="s">
        <v>20</v>
      </c>
      <c r="L7" s="9" t="s">
        <v>76</v>
      </c>
      <c r="M7" s="9" t="s">
        <v>14</v>
      </c>
      <c r="N7" s="9" t="s">
        <v>24</v>
      </c>
      <c r="O7" s="9" t="s">
        <v>32</v>
      </c>
      <c r="P7" s="9">
        <v>10</v>
      </c>
      <c r="Q7" s="9">
        <v>9</v>
      </c>
      <c r="R7" s="9">
        <v>9</v>
      </c>
      <c r="S7" s="9">
        <v>9</v>
      </c>
      <c r="T7" s="73">
        <v>5.25</v>
      </c>
      <c r="U7" s="73">
        <v>7.25</v>
      </c>
      <c r="V7" s="9">
        <v>3</v>
      </c>
      <c r="W7" s="73"/>
      <c r="X7" s="116">
        <f aca="true" t="shared" si="0" ref="X7:X18">(SUM(P7:S7)/2+T7*2+U7*2+V7+W7)</f>
        <v>46.5</v>
      </c>
      <c r="Y7" s="114"/>
      <c r="Z7" s="121" t="s">
        <v>869</v>
      </c>
      <c r="AA7" s="25" t="s">
        <v>983</v>
      </c>
      <c r="AB7" s="3">
        <f aca="true" t="shared" si="1" ref="AB7:AB18">(T7+U7)</f>
        <v>12.5</v>
      </c>
      <c r="AC7" s="3">
        <f aca="true" t="shared" si="2" ref="AC7:AC16">(R7+S7)</f>
        <v>18</v>
      </c>
    </row>
    <row r="8" spans="1:29" ht="22.5" customHeight="1">
      <c r="A8" s="25">
        <v>4</v>
      </c>
      <c r="B8" s="10" t="s">
        <v>195</v>
      </c>
      <c r="C8" s="21" t="s">
        <v>192</v>
      </c>
      <c r="D8" s="24" t="s">
        <v>193</v>
      </c>
      <c r="E8" s="23" t="s">
        <v>195</v>
      </c>
      <c r="F8" s="10"/>
      <c r="G8" s="10"/>
      <c r="H8" s="18" t="s">
        <v>119</v>
      </c>
      <c r="I8" s="19" t="s">
        <v>120</v>
      </c>
      <c r="J8" s="11"/>
      <c r="K8" s="14" t="s">
        <v>121</v>
      </c>
      <c r="L8" s="13" t="s">
        <v>122</v>
      </c>
      <c r="M8" s="13" t="s">
        <v>178</v>
      </c>
      <c r="N8" s="9" t="s">
        <v>166</v>
      </c>
      <c r="O8" s="15" t="s">
        <v>123</v>
      </c>
      <c r="P8" s="9">
        <v>10</v>
      </c>
      <c r="Q8" s="9">
        <v>10</v>
      </c>
      <c r="R8" s="9">
        <v>10</v>
      </c>
      <c r="S8" s="9">
        <v>10</v>
      </c>
      <c r="T8" s="78">
        <v>4</v>
      </c>
      <c r="U8" s="78">
        <v>7.75</v>
      </c>
      <c r="V8" s="16"/>
      <c r="W8" s="73"/>
      <c r="X8" s="116">
        <f t="shared" si="0"/>
        <v>43.5</v>
      </c>
      <c r="Y8" s="127"/>
      <c r="Z8" s="121" t="s">
        <v>902</v>
      </c>
      <c r="AA8" s="25" t="s">
        <v>1016</v>
      </c>
      <c r="AB8" s="3">
        <f t="shared" si="1"/>
        <v>11.75</v>
      </c>
      <c r="AC8" s="3">
        <f t="shared" si="2"/>
        <v>20</v>
      </c>
    </row>
    <row r="9" spans="1:29" ht="22.5" customHeight="1">
      <c r="A9" s="25">
        <v>27</v>
      </c>
      <c r="B9" s="10" t="s">
        <v>196</v>
      </c>
      <c r="C9" s="21" t="s">
        <v>192</v>
      </c>
      <c r="D9" s="22" t="s">
        <v>194</v>
      </c>
      <c r="E9" s="23" t="s">
        <v>218</v>
      </c>
      <c r="F9" s="10"/>
      <c r="G9" s="10"/>
      <c r="H9" s="19" t="s">
        <v>109</v>
      </c>
      <c r="I9" s="19" t="s">
        <v>110</v>
      </c>
      <c r="J9" s="9" t="s">
        <v>111</v>
      </c>
      <c r="K9" s="9"/>
      <c r="L9" s="9" t="s">
        <v>41</v>
      </c>
      <c r="M9" s="9" t="s">
        <v>6</v>
      </c>
      <c r="N9" s="9" t="s">
        <v>84</v>
      </c>
      <c r="O9" s="9" t="s">
        <v>112</v>
      </c>
      <c r="P9" s="9">
        <v>9</v>
      </c>
      <c r="Q9" s="9">
        <v>9</v>
      </c>
      <c r="R9" s="9">
        <v>7</v>
      </c>
      <c r="S9" s="9">
        <v>9</v>
      </c>
      <c r="T9" s="73">
        <v>6.25</v>
      </c>
      <c r="U9" s="73">
        <v>6.75</v>
      </c>
      <c r="V9" s="9">
        <v>3</v>
      </c>
      <c r="W9" s="73"/>
      <c r="X9" s="116">
        <f t="shared" si="0"/>
        <v>46</v>
      </c>
      <c r="Y9" s="114"/>
      <c r="Z9" s="121" t="s">
        <v>878</v>
      </c>
      <c r="AA9" s="25" t="s">
        <v>992</v>
      </c>
      <c r="AB9" s="3">
        <f t="shared" si="1"/>
        <v>13</v>
      </c>
      <c r="AC9" s="3">
        <f t="shared" si="2"/>
        <v>16</v>
      </c>
    </row>
    <row r="10" spans="1:29" ht="22.5" customHeight="1">
      <c r="A10" s="26">
        <v>71</v>
      </c>
      <c r="B10" s="29" t="s">
        <v>198</v>
      </c>
      <c r="C10" s="30" t="s">
        <v>193</v>
      </c>
      <c r="D10" s="31" t="s">
        <v>196</v>
      </c>
      <c r="E10" s="32" t="s">
        <v>217</v>
      </c>
      <c r="F10" s="33"/>
      <c r="G10" s="33"/>
      <c r="H10" s="37" t="s">
        <v>339</v>
      </c>
      <c r="I10" s="37" t="s">
        <v>98</v>
      </c>
      <c r="J10" s="17"/>
      <c r="K10" s="38">
        <v>39689</v>
      </c>
      <c r="L10" s="33" t="s">
        <v>340</v>
      </c>
      <c r="M10" s="33" t="s">
        <v>341</v>
      </c>
      <c r="N10" s="33" t="s">
        <v>277</v>
      </c>
      <c r="O10" s="33" t="s">
        <v>342</v>
      </c>
      <c r="P10" s="33">
        <v>9</v>
      </c>
      <c r="Q10" s="33">
        <v>9</v>
      </c>
      <c r="R10" s="33">
        <v>9</v>
      </c>
      <c r="S10" s="33">
        <v>8</v>
      </c>
      <c r="T10" s="74">
        <v>7</v>
      </c>
      <c r="U10" s="74">
        <v>5</v>
      </c>
      <c r="V10" s="33">
        <v>3</v>
      </c>
      <c r="W10" s="74"/>
      <c r="X10" s="116">
        <f t="shared" si="0"/>
        <v>44.5</v>
      </c>
      <c r="Y10" s="70"/>
      <c r="Z10" s="121" t="s">
        <v>891</v>
      </c>
      <c r="AA10" s="25" t="s">
        <v>1005</v>
      </c>
      <c r="AB10" s="3">
        <f t="shared" si="1"/>
        <v>12</v>
      </c>
      <c r="AC10" s="3">
        <f t="shared" si="2"/>
        <v>17</v>
      </c>
    </row>
    <row r="11" spans="1:29" ht="22.5" customHeight="1">
      <c r="A11" s="26">
        <v>80</v>
      </c>
      <c r="B11" s="40" t="s">
        <v>207</v>
      </c>
      <c r="C11" s="41" t="s">
        <v>193</v>
      </c>
      <c r="D11" s="42" t="s">
        <v>200</v>
      </c>
      <c r="E11" s="43" t="s">
        <v>226</v>
      </c>
      <c r="F11" s="95"/>
      <c r="G11" s="95"/>
      <c r="H11" s="144" t="s">
        <v>366</v>
      </c>
      <c r="I11" s="146" t="s">
        <v>367</v>
      </c>
      <c r="J11" s="45"/>
      <c r="K11" s="46" t="s">
        <v>368</v>
      </c>
      <c r="L11" s="44" t="s">
        <v>263</v>
      </c>
      <c r="M11" s="45" t="s">
        <v>264</v>
      </c>
      <c r="N11" s="45" t="s">
        <v>265</v>
      </c>
      <c r="O11" s="45" t="s">
        <v>266</v>
      </c>
      <c r="P11" s="45">
        <v>9</v>
      </c>
      <c r="Q11" s="45">
        <v>9</v>
      </c>
      <c r="R11" s="45">
        <v>8</v>
      </c>
      <c r="S11" s="45">
        <v>9</v>
      </c>
      <c r="T11" s="79">
        <v>5</v>
      </c>
      <c r="U11" s="79">
        <v>7</v>
      </c>
      <c r="V11" s="45">
        <v>3</v>
      </c>
      <c r="W11" s="119"/>
      <c r="X11" s="116">
        <f t="shared" si="0"/>
        <v>44.5</v>
      </c>
      <c r="Y11" s="70"/>
      <c r="Z11" s="121" t="s">
        <v>892</v>
      </c>
      <c r="AA11" s="25" t="s">
        <v>1006</v>
      </c>
      <c r="AB11" s="3">
        <f t="shared" si="1"/>
        <v>12</v>
      </c>
      <c r="AC11" s="3">
        <f t="shared" si="2"/>
        <v>17</v>
      </c>
    </row>
    <row r="12" spans="1:29" ht="22.5" customHeight="1">
      <c r="A12" s="26">
        <v>46</v>
      </c>
      <c r="B12" s="8" t="s">
        <v>192</v>
      </c>
      <c r="C12" s="21" t="s">
        <v>193</v>
      </c>
      <c r="D12" s="22" t="s">
        <v>201</v>
      </c>
      <c r="E12" s="23" t="s">
        <v>192</v>
      </c>
      <c r="F12" s="157"/>
      <c r="G12" s="158"/>
      <c r="H12" s="152" t="s">
        <v>244</v>
      </c>
      <c r="I12" s="153" t="s">
        <v>22</v>
      </c>
      <c r="J12" s="104">
        <v>39504</v>
      </c>
      <c r="K12" s="106"/>
      <c r="L12" s="96" t="s">
        <v>245</v>
      </c>
      <c r="M12" s="106" t="s">
        <v>6</v>
      </c>
      <c r="N12" s="110" t="s">
        <v>246</v>
      </c>
      <c r="O12" s="111" t="s">
        <v>247</v>
      </c>
      <c r="P12" s="106">
        <v>8</v>
      </c>
      <c r="Q12" s="106">
        <v>9</v>
      </c>
      <c r="R12" s="106">
        <v>9</v>
      </c>
      <c r="S12" s="106">
        <v>8</v>
      </c>
      <c r="T12" s="113">
        <v>7.25</v>
      </c>
      <c r="U12" s="113">
        <v>5.25</v>
      </c>
      <c r="V12" s="106">
        <v>3</v>
      </c>
      <c r="W12" s="155"/>
      <c r="X12" s="116">
        <f t="shared" si="0"/>
        <v>45</v>
      </c>
      <c r="Y12" s="126"/>
      <c r="Z12" s="121" t="s">
        <v>888</v>
      </c>
      <c r="AA12" s="25" t="s">
        <v>1002</v>
      </c>
      <c r="AB12" s="3">
        <f t="shared" si="1"/>
        <v>12.5</v>
      </c>
      <c r="AC12" s="3">
        <f t="shared" si="2"/>
        <v>17</v>
      </c>
    </row>
    <row r="13" spans="1:29" ht="22.5" customHeight="1">
      <c r="A13" s="70">
        <v>120</v>
      </c>
      <c r="B13" s="44">
        <v>18</v>
      </c>
      <c r="C13" s="58" t="s">
        <v>194</v>
      </c>
      <c r="D13" s="49" t="s">
        <v>204</v>
      </c>
      <c r="E13" s="50" t="s">
        <v>209</v>
      </c>
      <c r="F13" s="133"/>
      <c r="G13" s="133"/>
      <c r="H13" s="137" t="s">
        <v>489</v>
      </c>
      <c r="I13" s="138" t="s">
        <v>304</v>
      </c>
      <c r="J13" s="149">
        <v>39705</v>
      </c>
      <c r="K13" s="51"/>
      <c r="L13" s="65" t="s">
        <v>443</v>
      </c>
      <c r="M13" s="51" t="s">
        <v>6</v>
      </c>
      <c r="N13" s="65" t="s">
        <v>444</v>
      </c>
      <c r="O13" s="71" t="s">
        <v>714</v>
      </c>
      <c r="P13" s="17">
        <v>10</v>
      </c>
      <c r="Q13" s="17">
        <v>10</v>
      </c>
      <c r="R13" s="17">
        <v>9</v>
      </c>
      <c r="S13" s="17">
        <v>9</v>
      </c>
      <c r="T13" s="74">
        <v>5.25</v>
      </c>
      <c r="U13" s="74">
        <v>7.5</v>
      </c>
      <c r="V13" s="17"/>
      <c r="W13" s="136"/>
      <c r="X13" s="116">
        <f t="shared" si="0"/>
        <v>44.5</v>
      </c>
      <c r="Z13" s="121" t="s">
        <v>893</v>
      </c>
      <c r="AA13" s="25" t="s">
        <v>1007</v>
      </c>
      <c r="AB13" s="3">
        <f t="shared" si="1"/>
        <v>12.75</v>
      </c>
      <c r="AC13" s="3">
        <f t="shared" si="2"/>
        <v>18</v>
      </c>
    </row>
    <row r="14" spans="1:29" ht="22.5" customHeight="1">
      <c r="A14" s="70">
        <v>107</v>
      </c>
      <c r="B14" s="33">
        <v>5</v>
      </c>
      <c r="C14" s="29" t="s">
        <v>194</v>
      </c>
      <c r="D14" s="29" t="s">
        <v>205</v>
      </c>
      <c r="E14" s="29" t="s">
        <v>196</v>
      </c>
      <c r="F14" s="133"/>
      <c r="G14" s="133"/>
      <c r="H14" s="97" t="s">
        <v>456</v>
      </c>
      <c r="I14" s="97" t="s">
        <v>457</v>
      </c>
      <c r="J14" s="56"/>
      <c r="K14" s="38" t="s">
        <v>458</v>
      </c>
      <c r="L14" s="37" t="s">
        <v>459</v>
      </c>
      <c r="M14" s="38" t="s">
        <v>251</v>
      </c>
      <c r="N14" s="108" t="s">
        <v>460</v>
      </c>
      <c r="O14" s="63" t="s">
        <v>1159</v>
      </c>
      <c r="P14" s="60">
        <v>8</v>
      </c>
      <c r="Q14" s="60">
        <v>7</v>
      </c>
      <c r="R14" s="60">
        <v>7</v>
      </c>
      <c r="S14" s="60">
        <v>7</v>
      </c>
      <c r="T14" s="81">
        <v>6.5</v>
      </c>
      <c r="U14" s="81">
        <v>7.75</v>
      </c>
      <c r="V14" s="60">
        <v>3</v>
      </c>
      <c r="W14" s="136"/>
      <c r="X14" s="116">
        <f t="shared" si="0"/>
        <v>46</v>
      </c>
      <c r="Z14" s="121" t="s">
        <v>876</v>
      </c>
      <c r="AA14" s="25" t="s">
        <v>990</v>
      </c>
      <c r="AB14" s="3">
        <f t="shared" si="1"/>
        <v>14.25</v>
      </c>
      <c r="AC14" s="3">
        <f t="shared" si="2"/>
        <v>14</v>
      </c>
    </row>
    <row r="15" spans="1:29" ht="22.5" customHeight="1">
      <c r="A15" s="70">
        <v>127</v>
      </c>
      <c r="B15" s="156">
        <v>2</v>
      </c>
      <c r="C15" s="87" t="s">
        <v>194</v>
      </c>
      <c r="D15" s="142" t="s">
        <v>208</v>
      </c>
      <c r="E15" s="93" t="s">
        <v>215</v>
      </c>
      <c r="F15" s="133"/>
      <c r="G15" s="133"/>
      <c r="H15" s="143" t="s">
        <v>506</v>
      </c>
      <c r="I15" s="145" t="s">
        <v>507</v>
      </c>
      <c r="J15" s="154" t="s">
        <v>508</v>
      </c>
      <c r="K15" s="147"/>
      <c r="L15" s="150" t="s">
        <v>451</v>
      </c>
      <c r="M15" s="147" t="s">
        <v>251</v>
      </c>
      <c r="N15" s="59" t="s">
        <v>452</v>
      </c>
      <c r="O15" s="61" t="s">
        <v>722</v>
      </c>
      <c r="P15" s="61">
        <v>8</v>
      </c>
      <c r="Q15" s="61">
        <v>7</v>
      </c>
      <c r="R15" s="61">
        <v>7</v>
      </c>
      <c r="S15" s="61">
        <v>7</v>
      </c>
      <c r="T15" s="75">
        <v>8.75</v>
      </c>
      <c r="U15" s="75">
        <v>5.25</v>
      </c>
      <c r="V15" s="61">
        <v>3</v>
      </c>
      <c r="W15" s="136"/>
      <c r="X15" s="116">
        <f t="shared" si="0"/>
        <v>45.5</v>
      </c>
      <c r="Z15" s="121" t="s">
        <v>881</v>
      </c>
      <c r="AA15" s="25" t="s">
        <v>995</v>
      </c>
      <c r="AB15" s="3">
        <f t="shared" si="1"/>
        <v>14</v>
      </c>
      <c r="AC15" s="3">
        <f t="shared" si="2"/>
        <v>14</v>
      </c>
    </row>
    <row r="16" spans="1:29" ht="22.5" customHeight="1">
      <c r="A16" s="70">
        <v>138</v>
      </c>
      <c r="B16" s="156">
        <v>13</v>
      </c>
      <c r="C16" s="87" t="s">
        <v>194</v>
      </c>
      <c r="D16" s="142" t="s">
        <v>209</v>
      </c>
      <c r="E16" s="92" t="s">
        <v>226</v>
      </c>
      <c r="F16" s="133"/>
      <c r="G16" s="133"/>
      <c r="H16" s="143" t="s">
        <v>529</v>
      </c>
      <c r="I16" s="145" t="s">
        <v>530</v>
      </c>
      <c r="J16" s="148"/>
      <c r="K16" s="148">
        <v>39725</v>
      </c>
      <c r="L16" s="150" t="s">
        <v>463</v>
      </c>
      <c r="M16" s="147" t="s">
        <v>6</v>
      </c>
      <c r="N16" s="61" t="s">
        <v>464</v>
      </c>
      <c r="O16" s="59" t="s">
        <v>726</v>
      </c>
      <c r="P16" s="61">
        <v>9</v>
      </c>
      <c r="Q16" s="61">
        <v>9</v>
      </c>
      <c r="R16" s="61">
        <v>8</v>
      </c>
      <c r="S16" s="61">
        <v>8</v>
      </c>
      <c r="T16" s="75">
        <v>6.25</v>
      </c>
      <c r="U16" s="75">
        <v>6.5</v>
      </c>
      <c r="V16" s="61">
        <v>3</v>
      </c>
      <c r="W16" s="136"/>
      <c r="X16" s="116">
        <f t="shared" si="0"/>
        <v>45.5</v>
      </c>
      <c r="Z16" s="121" t="s">
        <v>883</v>
      </c>
      <c r="AA16" s="25" t="s">
        <v>997</v>
      </c>
      <c r="AB16" s="3">
        <f t="shared" si="1"/>
        <v>12.75</v>
      </c>
      <c r="AC16" s="3">
        <f t="shared" si="2"/>
        <v>16</v>
      </c>
    </row>
    <row r="17" spans="1:28" ht="22.5" customHeight="1">
      <c r="A17" s="69">
        <v>189</v>
      </c>
      <c r="B17" s="48" t="s">
        <v>193</v>
      </c>
      <c r="C17" s="58" t="s">
        <v>195</v>
      </c>
      <c r="D17" s="49" t="s">
        <v>212</v>
      </c>
      <c r="E17" s="50" t="s">
        <v>210</v>
      </c>
      <c r="F17" s="48"/>
      <c r="G17" s="48"/>
      <c r="H17" s="134" t="s">
        <v>573</v>
      </c>
      <c r="I17" s="134" t="s">
        <v>670</v>
      </c>
      <c r="J17" s="135" t="s">
        <v>671</v>
      </c>
      <c r="K17" s="48"/>
      <c r="L17" s="48" t="s">
        <v>664</v>
      </c>
      <c r="M17" s="48" t="s">
        <v>6</v>
      </c>
      <c r="N17" s="48" t="s">
        <v>634</v>
      </c>
      <c r="O17" s="48" t="s">
        <v>1162</v>
      </c>
      <c r="P17" s="48">
        <v>9</v>
      </c>
      <c r="Q17" s="48">
        <v>9</v>
      </c>
      <c r="R17" s="48">
        <v>8</v>
      </c>
      <c r="S17" s="48">
        <v>7</v>
      </c>
      <c r="T17" s="83" t="s">
        <v>1152</v>
      </c>
      <c r="U17" s="83" t="s">
        <v>1151</v>
      </c>
      <c r="V17" s="48">
        <v>3</v>
      </c>
      <c r="W17" s="83"/>
      <c r="X17" s="116">
        <f t="shared" si="0"/>
        <v>38</v>
      </c>
      <c r="Y17" s="128"/>
      <c r="Z17" s="121" t="s">
        <v>763</v>
      </c>
      <c r="AA17" s="25" t="s">
        <v>1066</v>
      </c>
      <c r="AB17" s="3">
        <f t="shared" si="1"/>
        <v>9.25</v>
      </c>
    </row>
    <row r="18" spans="1:29" ht="22.5" customHeight="1">
      <c r="A18" s="70">
        <v>194</v>
      </c>
      <c r="B18" s="29" t="s">
        <v>198</v>
      </c>
      <c r="C18" s="52" t="s">
        <v>195</v>
      </c>
      <c r="D18" s="31" t="s">
        <v>213</v>
      </c>
      <c r="E18" s="32" t="s">
        <v>215</v>
      </c>
      <c r="F18" s="29"/>
      <c r="G18" s="29"/>
      <c r="H18" s="66" t="s">
        <v>683</v>
      </c>
      <c r="I18" s="66" t="s">
        <v>684</v>
      </c>
      <c r="J18" s="67" t="s">
        <v>685</v>
      </c>
      <c r="K18" s="29"/>
      <c r="L18" s="29" t="s">
        <v>668</v>
      </c>
      <c r="M18" s="29" t="s">
        <v>6</v>
      </c>
      <c r="N18" s="29" t="s">
        <v>609</v>
      </c>
      <c r="O18" s="29" t="s">
        <v>669</v>
      </c>
      <c r="P18" s="72">
        <v>8</v>
      </c>
      <c r="Q18" s="72">
        <v>7</v>
      </c>
      <c r="R18" s="72">
        <v>9</v>
      </c>
      <c r="S18" s="72">
        <v>9</v>
      </c>
      <c r="T18" s="80">
        <v>7.25</v>
      </c>
      <c r="U18" s="80">
        <v>5.75</v>
      </c>
      <c r="V18" s="72">
        <v>3</v>
      </c>
      <c r="W18" s="117"/>
      <c r="X18" s="116">
        <f t="shared" si="0"/>
        <v>45.5</v>
      </c>
      <c r="Y18" s="125"/>
      <c r="Z18" s="121" t="s">
        <v>884</v>
      </c>
      <c r="AA18" s="25" t="s">
        <v>998</v>
      </c>
      <c r="AB18" s="3">
        <f t="shared" si="1"/>
        <v>13</v>
      </c>
      <c r="AC18" s="3">
        <f>(R18+S18)</f>
        <v>18</v>
      </c>
    </row>
  </sheetData>
  <sheetProtection/>
  <mergeCells count="27">
    <mergeCell ref="B2:K2"/>
    <mergeCell ref="B3:K3"/>
    <mergeCell ref="A4:A6"/>
    <mergeCell ref="B4:B6"/>
    <mergeCell ref="C4:E6"/>
    <mergeCell ref="F4:G4"/>
    <mergeCell ref="H4:H6"/>
    <mergeCell ref="I4:I6"/>
    <mergeCell ref="J4:K4"/>
    <mergeCell ref="F5:F6"/>
    <mergeCell ref="Y4:Y6"/>
    <mergeCell ref="Z4:Z6"/>
    <mergeCell ref="AA4:AA6"/>
    <mergeCell ref="L4:L6"/>
    <mergeCell ref="M4:M6"/>
    <mergeCell ref="N4:N6"/>
    <mergeCell ref="O4:O6"/>
    <mergeCell ref="P4:S4"/>
    <mergeCell ref="T4:U5"/>
    <mergeCell ref="R5:S5"/>
    <mergeCell ref="V4:V6"/>
    <mergeCell ref="W4:W6"/>
    <mergeCell ref="X4:X6"/>
    <mergeCell ref="G5:G6"/>
    <mergeCell ref="J5:J6"/>
    <mergeCell ref="K5:K6"/>
    <mergeCell ref="P5:Q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16"/>
  <sheetViews>
    <sheetView zoomScale="85" zoomScaleNormal="85" zoomScalePageLayoutView="0" workbookViewId="0" topLeftCell="A1">
      <selection activeCell="F149" sqref="F149:X149"/>
    </sheetView>
  </sheetViews>
  <sheetFormatPr defaultColWidth="8.796875" defaultRowHeight="15"/>
  <cols>
    <col min="1" max="1" width="5.5" style="3" customWidth="1"/>
    <col min="2" max="2" width="3.59765625" style="2" customWidth="1"/>
    <col min="3" max="5" width="3.59765625" style="3" customWidth="1"/>
    <col min="6" max="7" width="6.59765625" style="3" hidden="1" customWidth="1"/>
    <col min="8" max="8" width="12.8984375" style="20" customWidth="1"/>
    <col min="9" max="9" width="7.09765625" style="20" customWidth="1"/>
    <col min="10" max="10" width="11.5" style="3" customWidth="1"/>
    <col min="11" max="11" width="10.8984375" style="3" customWidth="1"/>
    <col min="12" max="12" width="17.8984375" style="3" customWidth="1"/>
    <col min="13" max="13" width="7.5" style="3" customWidth="1"/>
    <col min="14" max="14" width="12" style="3" customWidth="1"/>
    <col min="15" max="15" width="10.8984375" style="3" customWidth="1"/>
    <col min="16" max="19" width="5.09765625" style="3" customWidth="1"/>
    <col min="20" max="21" width="5.09765625" style="76" customWidth="1"/>
    <col min="22" max="22" width="4.3984375" style="3" customWidth="1"/>
    <col min="23" max="23" width="3.8984375" style="76" customWidth="1"/>
    <col min="24" max="24" width="8.69921875" style="76" customWidth="1"/>
    <col min="25" max="25" width="6.09765625" style="123" customWidth="1"/>
    <col min="26" max="26" width="9" style="3" hidden="1" customWidth="1"/>
    <col min="27" max="27" width="10.09765625" style="3" hidden="1" customWidth="1"/>
    <col min="28" max="29" width="7" style="3" customWidth="1"/>
    <col min="30" max="16384" width="9" style="3" customWidth="1"/>
  </cols>
  <sheetData>
    <row r="1" spans="2:14" ht="20.25">
      <c r="B1" s="6" t="s">
        <v>238</v>
      </c>
      <c r="C1" s="6"/>
      <c r="D1" s="6"/>
      <c r="E1" s="6"/>
      <c r="F1" s="6"/>
      <c r="G1" s="6"/>
      <c r="H1" s="6"/>
      <c r="I1" s="6"/>
      <c r="J1" s="6"/>
      <c r="K1" s="6"/>
      <c r="L1" s="7"/>
      <c r="N1" s="5" t="s">
        <v>1147</v>
      </c>
    </row>
    <row r="2" spans="2:12" ht="15.75">
      <c r="B2" s="548" t="s">
        <v>239</v>
      </c>
      <c r="C2" s="548"/>
      <c r="D2" s="548"/>
      <c r="E2" s="548"/>
      <c r="F2" s="548"/>
      <c r="G2" s="548"/>
      <c r="H2" s="548"/>
      <c r="I2" s="548"/>
      <c r="J2" s="548"/>
      <c r="K2" s="548"/>
      <c r="L2" s="6"/>
    </row>
    <row r="3" spans="2:12" ht="15.75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7"/>
    </row>
    <row r="4" spans="1:27" s="4" customFormat="1" ht="23.25" customHeight="1">
      <c r="A4" s="553" t="s">
        <v>243</v>
      </c>
      <c r="B4" s="554" t="s">
        <v>0</v>
      </c>
      <c r="C4" s="557" t="s">
        <v>237</v>
      </c>
      <c r="D4" s="558"/>
      <c r="E4" s="559"/>
      <c r="F4" s="600" t="s">
        <v>241</v>
      </c>
      <c r="G4" s="600"/>
      <c r="H4" s="566" t="s">
        <v>167</v>
      </c>
      <c r="I4" s="549" t="s">
        <v>168</v>
      </c>
      <c r="J4" s="552" t="s">
        <v>169</v>
      </c>
      <c r="K4" s="552"/>
      <c r="L4" s="543" t="s">
        <v>3</v>
      </c>
      <c r="M4" s="543" t="s">
        <v>171</v>
      </c>
      <c r="N4" s="543" t="s">
        <v>4</v>
      </c>
      <c r="O4" s="543" t="s">
        <v>172</v>
      </c>
      <c r="P4" s="552" t="s">
        <v>173</v>
      </c>
      <c r="Q4" s="552"/>
      <c r="R4" s="552"/>
      <c r="S4" s="552"/>
      <c r="T4" s="569" t="s">
        <v>5</v>
      </c>
      <c r="U4" s="569"/>
      <c r="V4" s="552" t="s">
        <v>174</v>
      </c>
      <c r="W4" s="569" t="s">
        <v>175</v>
      </c>
      <c r="X4" s="570" t="s">
        <v>176</v>
      </c>
      <c r="Y4" s="569" t="s">
        <v>177</v>
      </c>
      <c r="Z4" s="596" t="s">
        <v>1144</v>
      </c>
      <c r="AA4" s="597" t="s">
        <v>1145</v>
      </c>
    </row>
    <row r="5" spans="1:29" s="4" customFormat="1" ht="19.5" customHeight="1">
      <c r="A5" s="553"/>
      <c r="B5" s="555"/>
      <c r="C5" s="560"/>
      <c r="D5" s="561"/>
      <c r="E5" s="562"/>
      <c r="F5" s="601" t="s">
        <v>242</v>
      </c>
      <c r="G5" s="598" t="s">
        <v>189</v>
      </c>
      <c r="H5" s="567"/>
      <c r="I5" s="550"/>
      <c r="J5" s="543" t="s">
        <v>1</v>
      </c>
      <c r="K5" s="543" t="s">
        <v>170</v>
      </c>
      <c r="L5" s="544"/>
      <c r="M5" s="544"/>
      <c r="N5" s="544"/>
      <c r="O5" s="544"/>
      <c r="P5" s="552" t="s">
        <v>190</v>
      </c>
      <c r="Q5" s="552"/>
      <c r="R5" s="552" t="s">
        <v>191</v>
      </c>
      <c r="S5" s="552"/>
      <c r="T5" s="569"/>
      <c r="U5" s="569"/>
      <c r="V5" s="552"/>
      <c r="W5" s="569"/>
      <c r="X5" s="570"/>
      <c r="Y5" s="569"/>
      <c r="Z5" s="596"/>
      <c r="AA5" s="597"/>
      <c r="AB5" s="139" t="s">
        <v>1165</v>
      </c>
      <c r="AC5" s="139" t="s">
        <v>1166</v>
      </c>
    </row>
    <row r="6" spans="1:27" s="4" customFormat="1" ht="21" customHeight="1">
      <c r="A6" s="553"/>
      <c r="B6" s="556"/>
      <c r="C6" s="563"/>
      <c r="D6" s="564"/>
      <c r="E6" s="565"/>
      <c r="F6" s="602"/>
      <c r="G6" s="599"/>
      <c r="H6" s="568"/>
      <c r="I6" s="551"/>
      <c r="J6" s="545"/>
      <c r="K6" s="545"/>
      <c r="L6" s="545"/>
      <c r="M6" s="545"/>
      <c r="N6" s="545"/>
      <c r="O6" s="545"/>
      <c r="P6" s="1" t="s">
        <v>189</v>
      </c>
      <c r="Q6" s="1" t="s">
        <v>2</v>
      </c>
      <c r="R6" s="1" t="s">
        <v>189</v>
      </c>
      <c r="S6" s="1" t="s">
        <v>2</v>
      </c>
      <c r="T6" s="77" t="s">
        <v>189</v>
      </c>
      <c r="U6" s="77" t="s">
        <v>1155</v>
      </c>
      <c r="V6" s="552"/>
      <c r="W6" s="569"/>
      <c r="X6" s="570"/>
      <c r="Y6" s="569"/>
      <c r="Z6" s="596"/>
      <c r="AA6" s="597"/>
    </row>
    <row r="7" spans="1:29" s="132" customFormat="1" ht="22.5" customHeight="1">
      <c r="A7" s="70">
        <v>198</v>
      </c>
      <c r="B7" s="29" t="s">
        <v>202</v>
      </c>
      <c r="C7" s="52" t="s">
        <v>195</v>
      </c>
      <c r="D7" s="31" t="s">
        <v>211</v>
      </c>
      <c r="E7" s="32" t="s">
        <v>219</v>
      </c>
      <c r="F7" s="29"/>
      <c r="G7" s="29"/>
      <c r="H7" s="66" t="s">
        <v>693</v>
      </c>
      <c r="I7" s="66" t="s">
        <v>114</v>
      </c>
      <c r="J7" s="68" t="s">
        <v>458</v>
      </c>
      <c r="K7" s="29"/>
      <c r="L7" s="29" t="s">
        <v>612</v>
      </c>
      <c r="M7" s="29" t="s">
        <v>251</v>
      </c>
      <c r="N7" s="29" t="s">
        <v>613</v>
      </c>
      <c r="O7" s="29" t="s">
        <v>614</v>
      </c>
      <c r="P7" s="33">
        <v>8</v>
      </c>
      <c r="Q7" s="33">
        <v>7</v>
      </c>
      <c r="R7" s="33">
        <v>9</v>
      </c>
      <c r="S7" s="33">
        <v>9</v>
      </c>
      <c r="T7" s="73">
        <v>8.5</v>
      </c>
      <c r="U7" s="73">
        <v>6.25</v>
      </c>
      <c r="V7" s="33"/>
      <c r="W7" s="117"/>
      <c r="X7" s="116">
        <f aca="true" t="shared" si="0" ref="X7:X16">(SUM(P7:S7)/2+T7*2+U7*2+V7+W7)</f>
        <v>46</v>
      </c>
      <c r="Y7" s="125"/>
      <c r="Z7" s="121" t="s">
        <v>877</v>
      </c>
      <c r="AA7" s="25" t="s">
        <v>991</v>
      </c>
      <c r="AB7" s="3">
        <f aca="true" t="shared" si="1" ref="AB7:AB14">(T7+U7)</f>
        <v>14.75</v>
      </c>
      <c r="AC7" s="3">
        <f aca="true" t="shared" si="2" ref="AC7:AC14">(R7+S7)</f>
        <v>18</v>
      </c>
    </row>
    <row r="8" spans="1:29" ht="22.5" customHeight="1">
      <c r="A8" s="25">
        <v>9</v>
      </c>
      <c r="B8" s="10" t="s">
        <v>200</v>
      </c>
      <c r="C8" s="21" t="s">
        <v>192</v>
      </c>
      <c r="D8" s="22" t="s">
        <v>194</v>
      </c>
      <c r="E8" s="23" t="s">
        <v>200</v>
      </c>
      <c r="F8" s="10"/>
      <c r="G8" s="10"/>
      <c r="H8" s="19" t="s">
        <v>80</v>
      </c>
      <c r="I8" s="19" t="s">
        <v>240</v>
      </c>
      <c r="J8" s="12">
        <v>39539</v>
      </c>
      <c r="K8" s="9"/>
      <c r="L8" s="9" t="s">
        <v>81</v>
      </c>
      <c r="M8" s="9" t="s">
        <v>6</v>
      </c>
      <c r="N8" s="9" t="s">
        <v>84</v>
      </c>
      <c r="O8" s="9" t="s">
        <v>82</v>
      </c>
      <c r="P8" s="9">
        <v>9</v>
      </c>
      <c r="Q8" s="9">
        <v>9</v>
      </c>
      <c r="R8" s="9">
        <v>9</v>
      </c>
      <c r="S8" s="9">
        <v>9</v>
      </c>
      <c r="T8" s="73">
        <v>8.25</v>
      </c>
      <c r="U8" s="73">
        <v>4</v>
      </c>
      <c r="V8" s="9">
        <v>3</v>
      </c>
      <c r="W8" s="73"/>
      <c r="X8" s="116">
        <f t="shared" si="0"/>
        <v>45.5</v>
      </c>
      <c r="Y8" s="114"/>
      <c r="Z8" s="121" t="s">
        <v>885</v>
      </c>
      <c r="AA8" s="25" t="s">
        <v>999</v>
      </c>
      <c r="AB8" s="3">
        <f t="shared" si="1"/>
        <v>12.25</v>
      </c>
      <c r="AC8" s="3">
        <f t="shared" si="2"/>
        <v>18</v>
      </c>
    </row>
    <row r="9" spans="1:29" ht="22.5" customHeight="1">
      <c r="A9" s="70">
        <v>111</v>
      </c>
      <c r="B9" s="73">
        <v>9</v>
      </c>
      <c r="C9" s="163" t="s">
        <v>194</v>
      </c>
      <c r="D9" s="164" t="s">
        <v>205</v>
      </c>
      <c r="E9" s="165" t="s">
        <v>200</v>
      </c>
      <c r="F9" s="117"/>
      <c r="G9" s="117"/>
      <c r="H9" s="159" t="s">
        <v>470</v>
      </c>
      <c r="I9" s="159" t="s">
        <v>153</v>
      </c>
      <c r="J9" s="160" t="s">
        <v>471</v>
      </c>
      <c r="K9" s="73"/>
      <c r="L9" s="161" t="s">
        <v>459</v>
      </c>
      <c r="M9" s="73" t="s">
        <v>6</v>
      </c>
      <c r="N9" s="161" t="s">
        <v>460</v>
      </c>
      <c r="O9" s="167" t="s">
        <v>710</v>
      </c>
      <c r="P9" s="73">
        <v>9</v>
      </c>
      <c r="Q9" s="73">
        <v>9</v>
      </c>
      <c r="R9" s="73">
        <v>7</v>
      </c>
      <c r="S9" s="73">
        <v>8</v>
      </c>
      <c r="T9" s="73">
        <v>5</v>
      </c>
      <c r="U9" s="73">
        <v>7.75</v>
      </c>
      <c r="V9" s="73">
        <v>3</v>
      </c>
      <c r="W9" s="117"/>
      <c r="X9" s="116">
        <f t="shared" si="0"/>
        <v>45</v>
      </c>
      <c r="Z9" s="162" t="s">
        <v>887</v>
      </c>
      <c r="AA9" s="70" t="s">
        <v>1001</v>
      </c>
      <c r="AB9" s="76">
        <f t="shared" si="1"/>
        <v>12.75</v>
      </c>
      <c r="AC9" s="76">
        <f t="shared" si="2"/>
        <v>15</v>
      </c>
    </row>
    <row r="10" spans="1:29" ht="22.5" customHeight="1">
      <c r="A10" s="70">
        <v>178</v>
      </c>
      <c r="B10" s="29" t="s">
        <v>199</v>
      </c>
      <c r="C10" s="52" t="s">
        <v>195</v>
      </c>
      <c r="D10" s="31" t="s">
        <v>213</v>
      </c>
      <c r="E10" s="32" t="s">
        <v>199</v>
      </c>
      <c r="F10" s="166"/>
      <c r="G10" s="166"/>
      <c r="H10" s="99" t="s">
        <v>636</v>
      </c>
      <c r="I10" s="101" t="s">
        <v>316</v>
      </c>
      <c r="J10" s="38">
        <v>39661</v>
      </c>
      <c r="K10" s="35"/>
      <c r="L10" s="64" t="s">
        <v>628</v>
      </c>
      <c r="M10" s="33" t="s">
        <v>6</v>
      </c>
      <c r="N10" s="33" t="s">
        <v>609</v>
      </c>
      <c r="O10" s="33" t="s">
        <v>637</v>
      </c>
      <c r="P10" s="33">
        <v>10</v>
      </c>
      <c r="Q10" s="33">
        <v>8</v>
      </c>
      <c r="R10" s="33">
        <v>9</v>
      </c>
      <c r="S10" s="33">
        <v>7</v>
      </c>
      <c r="T10" s="73">
        <v>7</v>
      </c>
      <c r="U10" s="73">
        <v>5.25</v>
      </c>
      <c r="V10" s="33">
        <v>3</v>
      </c>
      <c r="W10" s="118"/>
      <c r="X10" s="116">
        <f t="shared" si="0"/>
        <v>44.5</v>
      </c>
      <c r="Y10" s="114"/>
      <c r="Z10" s="121" t="s">
        <v>894</v>
      </c>
      <c r="AA10" s="25" t="s">
        <v>1008</v>
      </c>
      <c r="AB10" s="3">
        <f t="shared" si="1"/>
        <v>12.25</v>
      </c>
      <c r="AC10" s="3">
        <f t="shared" si="2"/>
        <v>16</v>
      </c>
    </row>
    <row r="11" spans="1:29" ht="22.5" customHeight="1">
      <c r="A11" s="26">
        <v>89</v>
      </c>
      <c r="B11" s="29" t="s">
        <v>197</v>
      </c>
      <c r="C11" s="30" t="s">
        <v>193</v>
      </c>
      <c r="D11" s="31" t="s">
        <v>202</v>
      </c>
      <c r="E11" s="32" t="s">
        <v>235</v>
      </c>
      <c r="F11" s="95"/>
      <c r="G11" s="95"/>
      <c r="H11" s="99" t="s">
        <v>388</v>
      </c>
      <c r="I11" s="101" t="s">
        <v>389</v>
      </c>
      <c r="J11" s="17"/>
      <c r="K11" s="35" t="s">
        <v>390</v>
      </c>
      <c r="L11" s="33" t="s">
        <v>250</v>
      </c>
      <c r="M11" s="33" t="s">
        <v>49</v>
      </c>
      <c r="N11" s="33" t="s">
        <v>252</v>
      </c>
      <c r="O11" s="33" t="s">
        <v>391</v>
      </c>
      <c r="P11" s="33">
        <v>9</v>
      </c>
      <c r="Q11" s="33">
        <v>8</v>
      </c>
      <c r="R11" s="33">
        <v>9</v>
      </c>
      <c r="S11" s="33">
        <v>9</v>
      </c>
      <c r="T11" s="73">
        <v>7.5</v>
      </c>
      <c r="U11" s="73">
        <v>5.75</v>
      </c>
      <c r="V11" s="33"/>
      <c r="W11" s="118"/>
      <c r="X11" s="116">
        <f t="shared" si="0"/>
        <v>44</v>
      </c>
      <c r="Y11" s="114"/>
      <c r="Z11" s="121" t="s">
        <v>897</v>
      </c>
      <c r="AA11" s="25" t="s">
        <v>1011</v>
      </c>
      <c r="AB11" s="3">
        <f t="shared" si="1"/>
        <v>13.25</v>
      </c>
      <c r="AC11" s="3">
        <f t="shared" si="2"/>
        <v>18</v>
      </c>
    </row>
    <row r="12" spans="1:29" s="151" customFormat="1" ht="22.5" customHeight="1">
      <c r="A12" s="70">
        <v>105</v>
      </c>
      <c r="B12" s="107">
        <v>3</v>
      </c>
      <c r="C12" s="29" t="s">
        <v>194</v>
      </c>
      <c r="D12" s="89" t="s">
        <v>208</v>
      </c>
      <c r="E12" s="29" t="s">
        <v>194</v>
      </c>
      <c r="F12" s="133"/>
      <c r="G12" s="133"/>
      <c r="H12" s="98" t="s">
        <v>449</v>
      </c>
      <c r="I12" s="98" t="s">
        <v>450</v>
      </c>
      <c r="J12" s="53">
        <v>39508</v>
      </c>
      <c r="K12" s="54"/>
      <c r="L12" s="55" t="s">
        <v>451</v>
      </c>
      <c r="M12" s="54" t="s">
        <v>251</v>
      </c>
      <c r="N12" s="109" t="s">
        <v>452</v>
      </c>
      <c r="O12" s="62" t="s">
        <v>708</v>
      </c>
      <c r="P12" s="61">
        <v>8</v>
      </c>
      <c r="Q12" s="61">
        <v>7</v>
      </c>
      <c r="R12" s="61">
        <v>9</v>
      </c>
      <c r="S12" s="61">
        <v>8</v>
      </c>
      <c r="T12" s="75">
        <v>6.5</v>
      </c>
      <c r="U12" s="75">
        <v>6</v>
      </c>
      <c r="V12" s="61">
        <v>3</v>
      </c>
      <c r="W12" s="136"/>
      <c r="X12" s="116">
        <f t="shared" si="0"/>
        <v>44</v>
      </c>
      <c r="Y12" s="123"/>
      <c r="Z12" s="121" t="s">
        <v>898</v>
      </c>
      <c r="AA12" s="25" t="s">
        <v>1012</v>
      </c>
      <c r="AB12" s="3">
        <f t="shared" si="1"/>
        <v>12.5</v>
      </c>
      <c r="AC12" s="3">
        <f t="shared" si="2"/>
        <v>17</v>
      </c>
    </row>
    <row r="13" spans="1:29" ht="22.5" customHeight="1">
      <c r="A13" s="26">
        <v>84</v>
      </c>
      <c r="B13" s="85" t="s">
        <v>192</v>
      </c>
      <c r="C13" s="86" t="s">
        <v>193</v>
      </c>
      <c r="D13" s="90" t="s">
        <v>200</v>
      </c>
      <c r="E13" s="91" t="s">
        <v>230</v>
      </c>
      <c r="F13" s="95"/>
      <c r="G13" s="95"/>
      <c r="H13" s="100" t="s">
        <v>377</v>
      </c>
      <c r="I13" s="102" t="s">
        <v>378</v>
      </c>
      <c r="J13" s="103" t="s">
        <v>320</v>
      </c>
      <c r="K13" s="105"/>
      <c r="L13" s="171" t="s">
        <v>263</v>
      </c>
      <c r="M13" s="105" t="s">
        <v>264</v>
      </c>
      <c r="N13" s="105" t="s">
        <v>265</v>
      </c>
      <c r="O13" s="105" t="s">
        <v>266</v>
      </c>
      <c r="P13" s="105">
        <v>9</v>
      </c>
      <c r="Q13" s="105">
        <v>9</v>
      </c>
      <c r="R13" s="105">
        <v>9</v>
      </c>
      <c r="S13" s="105">
        <v>9</v>
      </c>
      <c r="T13" s="112">
        <v>6</v>
      </c>
      <c r="U13" s="112">
        <v>5.5</v>
      </c>
      <c r="V13" s="105">
        <v>3</v>
      </c>
      <c r="W13" s="119"/>
      <c r="X13" s="116">
        <f t="shared" si="0"/>
        <v>44</v>
      </c>
      <c r="Y13" s="70"/>
      <c r="Z13" s="121" t="s">
        <v>896</v>
      </c>
      <c r="AA13" s="25" t="s">
        <v>1010</v>
      </c>
      <c r="AB13" s="3">
        <f t="shared" si="1"/>
        <v>11.5</v>
      </c>
      <c r="AC13" s="3">
        <f t="shared" si="2"/>
        <v>18</v>
      </c>
    </row>
    <row r="14" spans="1:29" ht="22.5" customHeight="1">
      <c r="A14" s="26">
        <v>77</v>
      </c>
      <c r="B14" s="29" t="s">
        <v>204</v>
      </c>
      <c r="C14" s="30" t="s">
        <v>193</v>
      </c>
      <c r="D14" s="31" t="s">
        <v>197</v>
      </c>
      <c r="E14" s="32" t="s">
        <v>223</v>
      </c>
      <c r="F14" s="33"/>
      <c r="G14" s="33"/>
      <c r="H14" s="34" t="s">
        <v>357</v>
      </c>
      <c r="I14" s="34" t="s">
        <v>358</v>
      </c>
      <c r="J14" s="17"/>
      <c r="K14" s="47">
        <v>39480</v>
      </c>
      <c r="L14" s="17" t="s">
        <v>282</v>
      </c>
      <c r="M14" s="17" t="s">
        <v>28</v>
      </c>
      <c r="N14" s="17" t="s">
        <v>283</v>
      </c>
      <c r="O14" s="17" t="s">
        <v>338</v>
      </c>
      <c r="P14" s="17">
        <v>9</v>
      </c>
      <c r="Q14" s="17">
        <v>9</v>
      </c>
      <c r="R14" s="17">
        <v>10</v>
      </c>
      <c r="S14" s="17">
        <v>9</v>
      </c>
      <c r="T14" s="74">
        <v>4.25</v>
      </c>
      <c r="U14" s="74">
        <v>6.75</v>
      </c>
      <c r="V14" s="17">
        <v>3</v>
      </c>
      <c r="W14" s="74"/>
      <c r="X14" s="116">
        <f t="shared" si="0"/>
        <v>43.5</v>
      </c>
      <c r="Y14" s="70"/>
      <c r="Z14" s="121" t="s">
        <v>904</v>
      </c>
      <c r="AA14" s="25" t="s">
        <v>1018</v>
      </c>
      <c r="AB14" s="3">
        <f t="shared" si="1"/>
        <v>11</v>
      </c>
      <c r="AC14" s="3">
        <f t="shared" si="2"/>
        <v>19</v>
      </c>
    </row>
    <row r="15" spans="1:27" ht="22.5" customHeight="1">
      <c r="A15" s="69">
        <v>180</v>
      </c>
      <c r="B15" s="29" t="s">
        <v>201</v>
      </c>
      <c r="C15" s="52" t="s">
        <v>195</v>
      </c>
      <c r="D15" s="31" t="s">
        <v>214</v>
      </c>
      <c r="E15" s="32" t="s">
        <v>201</v>
      </c>
      <c r="F15" s="29"/>
      <c r="G15" s="29"/>
      <c r="H15" s="37" t="s">
        <v>641</v>
      </c>
      <c r="I15" s="37" t="s">
        <v>642</v>
      </c>
      <c r="J15" s="57"/>
      <c r="K15" s="39" t="s">
        <v>446</v>
      </c>
      <c r="L15" s="71" t="s">
        <v>643</v>
      </c>
      <c r="M15" s="36" t="s">
        <v>251</v>
      </c>
      <c r="N15" s="33" t="s">
        <v>644</v>
      </c>
      <c r="O15" s="33" t="s">
        <v>1161</v>
      </c>
      <c r="P15" s="33">
        <v>9</v>
      </c>
      <c r="Q15" s="33">
        <v>7</v>
      </c>
      <c r="R15" s="33">
        <v>10</v>
      </c>
      <c r="S15" s="33">
        <v>9</v>
      </c>
      <c r="T15" s="73">
        <v>4</v>
      </c>
      <c r="U15" s="73">
        <v>6.75</v>
      </c>
      <c r="V15" s="33"/>
      <c r="W15" s="73"/>
      <c r="X15" s="116">
        <f t="shared" si="0"/>
        <v>39</v>
      </c>
      <c r="Y15" s="114"/>
      <c r="Z15" s="168"/>
      <c r="AA15" s="170"/>
    </row>
    <row r="16" spans="1:28" ht="15.75">
      <c r="A16" s="84">
        <v>2</v>
      </c>
      <c r="B16" s="10" t="s">
        <v>193</v>
      </c>
      <c r="C16" s="21" t="s">
        <v>192</v>
      </c>
      <c r="D16" s="22" t="s">
        <v>193</v>
      </c>
      <c r="E16" s="23" t="s">
        <v>193</v>
      </c>
      <c r="F16" s="10"/>
      <c r="G16" s="10"/>
      <c r="H16" s="18" t="s">
        <v>124</v>
      </c>
      <c r="I16" s="19" t="s">
        <v>22</v>
      </c>
      <c r="J16" s="14" t="s">
        <v>125</v>
      </c>
      <c r="K16" s="9"/>
      <c r="L16" s="13" t="s">
        <v>126</v>
      </c>
      <c r="M16" s="13" t="s">
        <v>14</v>
      </c>
      <c r="N16" s="9" t="s">
        <v>166</v>
      </c>
      <c r="O16" s="13" t="s">
        <v>127</v>
      </c>
      <c r="P16" s="9">
        <v>9</v>
      </c>
      <c r="Q16" s="9">
        <v>9</v>
      </c>
      <c r="R16" s="9">
        <v>9</v>
      </c>
      <c r="S16" s="9">
        <v>7</v>
      </c>
      <c r="T16" s="73">
        <v>5.25</v>
      </c>
      <c r="U16" s="73">
        <v>4.25</v>
      </c>
      <c r="V16" s="9"/>
      <c r="W16" s="73"/>
      <c r="X16" s="116">
        <f t="shared" si="0"/>
        <v>36</v>
      </c>
      <c r="Y16" s="114"/>
      <c r="Z16" s="169" t="s">
        <v>778</v>
      </c>
      <c r="AA16" s="169" t="s">
        <v>1081</v>
      </c>
      <c r="AB16" s="3">
        <f>(T16+U16)</f>
        <v>9.5</v>
      </c>
    </row>
  </sheetData>
  <sheetProtection/>
  <mergeCells count="27">
    <mergeCell ref="B2:K2"/>
    <mergeCell ref="B3:K3"/>
    <mergeCell ref="A4:A6"/>
    <mergeCell ref="B4:B6"/>
    <mergeCell ref="C4:E6"/>
    <mergeCell ref="F4:G4"/>
    <mergeCell ref="H4:H6"/>
    <mergeCell ref="I4:I6"/>
    <mergeCell ref="J4:K4"/>
    <mergeCell ref="F5:F6"/>
    <mergeCell ref="Y4:Y6"/>
    <mergeCell ref="Z4:Z6"/>
    <mergeCell ref="AA4:AA6"/>
    <mergeCell ref="L4:L6"/>
    <mergeCell ref="M4:M6"/>
    <mergeCell ref="N4:N6"/>
    <mergeCell ref="O4:O6"/>
    <mergeCell ref="P4:S4"/>
    <mergeCell ref="T4:U5"/>
    <mergeCell ref="R5:S5"/>
    <mergeCell ref="V4:V6"/>
    <mergeCell ref="W4:W6"/>
    <mergeCell ref="X4:X6"/>
    <mergeCell ref="G5:G6"/>
    <mergeCell ref="J5:J6"/>
    <mergeCell ref="K5:K6"/>
    <mergeCell ref="P5:Q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2019-07-04T02:54:59Z</cp:lastPrinted>
  <dcterms:created xsi:type="dcterms:W3CDTF">2008-04-14T09:34:30Z</dcterms:created>
  <dcterms:modified xsi:type="dcterms:W3CDTF">2019-07-04T02:55:16Z</dcterms:modified>
  <cp:category/>
  <cp:version/>
  <cp:contentType/>
  <cp:contentStatus/>
</cp:coreProperties>
</file>